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custom-properties" Target="docProps/custom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rnishment" sheetId="1" r:id="rId4"/>
    <sheet state="visible" name="Salary" sheetId="2" r:id="rId5"/>
    <sheet state="visible" name="Payments" sheetId="3" r:id="rId6"/>
    <sheet state="visible" name="Draws" sheetId="4" r:id="rId7"/>
  </sheets>
  <definedNames>
    <definedName hidden="1" localSheetId="0" name="_xlnm._FilterDatabase">Garnishment!$B$57:$O$117</definedName>
  </definedNames>
  <calcPr/>
  <extLst>
    <ext uri="GoogleSheetsCustomDataVersion2">
      <go:sheetsCustomData xmlns:go="http://customooxmlschemas.google.com/" r:id="rId8" roundtripDataChecksum="/qyO03T16uViGkCYX8RAeL89PqGjR6WvYEb7l7qaNqc="/>
    </ext>
  </extLst>
</workbook>
</file>

<file path=xl/sharedStrings.xml><?xml version="1.0" encoding="utf-8"?>
<sst xmlns="http://schemas.openxmlformats.org/spreadsheetml/2006/main" count="1143" uniqueCount="201">
  <si>
    <t>Bighorn Legal</t>
  </si>
  <si>
    <t>Statement of Account for 2017-0007 - Burke, Todd D</t>
  </si>
  <si>
    <t>Client:</t>
  </si>
  <si>
    <t/>
  </si>
  <si>
    <t>Debtor:</t>
  </si>
  <si>
    <t>Name</t>
  </si>
  <si>
    <t>Hep</t>
  </si>
  <si>
    <t>Burke, Todd D</t>
  </si>
  <si>
    <t>Cell</t>
  </si>
  <si>
    <t>970-274-6486</t>
  </si>
  <si>
    <t>2025 10th St</t>
  </si>
  <si>
    <t>DOB</t>
  </si>
  <si>
    <t xml:space="preserve"> </t>
  </si>
  <si>
    <t>Boulder, CO 80302</t>
  </si>
  <si>
    <t>Account Details:</t>
  </si>
  <si>
    <t>Account Summary:</t>
  </si>
  <si>
    <t>Interest:</t>
  </si>
  <si>
    <t>Account #</t>
  </si>
  <si>
    <t>2017-0007</t>
  </si>
  <si>
    <t>Amount:</t>
  </si>
  <si>
    <t>Client #</t>
  </si>
  <si>
    <t>13-01382-TBM</t>
  </si>
  <si>
    <t>Costs:</t>
  </si>
  <si>
    <t>Status</t>
  </si>
  <si>
    <t>7 - Post-Judgment</t>
  </si>
  <si>
    <t>Fees:</t>
  </si>
  <si>
    <t>Collector</t>
  </si>
  <si>
    <t>Amber</t>
  </si>
  <si>
    <t>Subtotal:</t>
  </si>
  <si>
    <t>Judgment Amt</t>
  </si>
  <si>
    <t>Payments:</t>
  </si>
  <si>
    <t>Curr Balance</t>
  </si>
  <si>
    <t>436,126.73  [As of 7/9/2020]</t>
  </si>
  <si>
    <t>Balance Due:</t>
  </si>
  <si>
    <t>Transactions:</t>
  </si>
  <si>
    <t>Date</t>
  </si>
  <si>
    <t>Description</t>
  </si>
  <si>
    <t>Note / Chk #</t>
  </si>
  <si>
    <t>Amount</t>
  </si>
  <si>
    <t>Costs</t>
  </si>
  <si>
    <t>Interest</t>
  </si>
  <si>
    <t>Principal</t>
  </si>
  <si>
    <t>Att. Fee</t>
  </si>
  <si>
    <t>Balance</t>
  </si>
  <si>
    <t>To Me</t>
  </si>
  <si>
    <t>Burke Garnishment Income</t>
  </si>
  <si>
    <t>P</t>
  </si>
  <si>
    <t>Payment - Cash</t>
  </si>
  <si>
    <t>BK SM: Adj Int</t>
  </si>
  <si>
    <t>BK SM: Adj Prin</t>
  </si>
  <si>
    <t>to Client</t>
  </si>
  <si>
    <t>C</t>
  </si>
  <si>
    <t>Cost - Research</t>
  </si>
  <si>
    <t>Case History re Boulder 16c31075</t>
  </si>
  <si>
    <t>CoCourts.com</t>
  </si>
  <si>
    <t>Cost - Serve Debtor</t>
  </si>
  <si>
    <t>Courier filing of WG Arrow Civil</t>
  </si>
  <si>
    <t>CFI Nationwide Bank Search</t>
  </si>
  <si>
    <t>WG Arrow Civil</t>
  </si>
  <si>
    <t>Burke Income Arrow Books</t>
  </si>
  <si>
    <t>Subpoena, etc. on J Howard (DM &amp; HG)</t>
  </si>
  <si>
    <t>Cost - Witness Fee</t>
  </si>
  <si>
    <t>J Howard</t>
  </si>
  <si>
    <t>Subpoena, etc. on S Harrington (DM &amp; HG)</t>
  </si>
  <si>
    <t>S Harrington</t>
  </si>
  <si>
    <t>Subpoena, etc. on S Harrington (DP)</t>
  </si>
  <si>
    <t>Cost - Filing Fee</t>
  </si>
  <si>
    <t>Wire transfer fee</t>
  </si>
  <si>
    <t>Payment - Wire / ACH</t>
  </si>
  <si>
    <t>fr Arrow Civil LLC</t>
  </si>
  <si>
    <t>Cost - Bank Charge</t>
  </si>
  <si>
    <t>Accurint re J Howard</t>
  </si>
  <si>
    <t>G1 Arrow Civil LLC</t>
  </si>
  <si>
    <t>Payment - Check</t>
  </si>
  <si>
    <t>1269</t>
  </si>
  <si>
    <t>1342 fr Arrow Civil LLC</t>
  </si>
  <si>
    <t>1362 Arrow Civil LLC</t>
  </si>
  <si>
    <t>1638</t>
  </si>
  <si>
    <t>5078</t>
  </si>
  <si>
    <t>Payment - Garnishment</t>
  </si>
  <si>
    <t>5169</t>
  </si>
  <si>
    <t>Entry of Appearance, 04cv570</t>
  </si>
  <si>
    <t>Motion to Amend Judgment, 04cv570</t>
  </si>
  <si>
    <t>5230</t>
  </si>
  <si>
    <t>Motion to Revive</t>
  </si>
  <si>
    <t>Rogs</t>
  </si>
  <si>
    <t>5310</t>
  </si>
  <si>
    <t>Notice to Set</t>
  </si>
  <si>
    <t>5418</t>
  </si>
  <si>
    <t>5513</t>
  </si>
  <si>
    <t>Shilliday</t>
  </si>
  <si>
    <t>5616</t>
  </si>
  <si>
    <t>Subpoena (Shilliday)</t>
  </si>
  <si>
    <t>5741</t>
  </si>
  <si>
    <t>PO Reviving JM</t>
  </si>
  <si>
    <t>G1 (act)</t>
  </si>
  <si>
    <t>G1</t>
  </si>
  <si>
    <t>G1 (take two)</t>
  </si>
  <si>
    <t>5837</t>
  </si>
  <si>
    <t>5942</t>
  </si>
  <si>
    <t>6106</t>
  </si>
  <si>
    <t>6369</t>
  </si>
  <si>
    <t>687</t>
  </si>
  <si>
    <t>6616</t>
  </si>
  <si>
    <t>6735</t>
  </si>
  <si>
    <t>Cost - Serve Garnishee</t>
  </si>
  <si>
    <t>G1 (est)</t>
  </si>
  <si>
    <t>G1 (additional)</t>
  </si>
  <si>
    <t>6855</t>
  </si>
  <si>
    <t>6941</t>
  </si>
  <si>
    <t>X</t>
  </si>
  <si>
    <t>7040</t>
  </si>
  <si>
    <t>7102</t>
  </si>
  <si>
    <t>7230</t>
  </si>
  <si>
    <t>7367</t>
  </si>
  <si>
    <t>7703</t>
  </si>
  <si>
    <t xml:space="preserve">7804 </t>
  </si>
  <si>
    <t>7986</t>
  </si>
  <si>
    <t>8137</t>
  </si>
  <si>
    <t>8382</t>
  </si>
  <si>
    <t>8381</t>
  </si>
  <si>
    <t>8531</t>
  </si>
  <si>
    <t>Arrow payments</t>
  </si>
  <si>
    <t xml:space="preserve">TOTALS   </t>
  </si>
  <si>
    <t>Account Claims:</t>
  </si>
  <si>
    <t>Claim Date</t>
  </si>
  <si>
    <t>Note</t>
  </si>
  <si>
    <t>Payments above Salary</t>
  </si>
  <si>
    <t>Draws above Salary</t>
  </si>
  <si>
    <t xml:space="preserve">Salary Excluded </t>
  </si>
  <si>
    <t>Extra Due H. Ingham</t>
  </si>
  <si>
    <t>Existing Balance 6/4/2020</t>
  </si>
  <si>
    <t xml:space="preserve">Total Due </t>
  </si>
  <si>
    <t>Type</t>
  </si>
  <si>
    <t>Num</t>
  </si>
  <si>
    <t>Officer</t>
  </si>
  <si>
    <t>Salary</t>
  </si>
  <si>
    <t>Paycheck</t>
  </si>
  <si>
    <t>Burke,</t>
  </si>
  <si>
    <t>Todd</t>
  </si>
  <si>
    <t>Total</t>
  </si>
  <si>
    <t>Bonus</t>
  </si>
  <si>
    <t>TOTAL</t>
  </si>
  <si>
    <t>Memo</t>
  </si>
  <si>
    <t>Account</t>
  </si>
  <si>
    <t>Clr</t>
  </si>
  <si>
    <t>Totals</t>
  </si>
  <si>
    <t>Check</t>
  </si>
  <si>
    <t>PSCU</t>
  </si>
  <si>
    <t>Checking</t>
  </si>
  <si>
    <t>FEB</t>
  </si>
  <si>
    <t>Distributi...</t>
  </si>
  <si>
    <t>Transfer</t>
  </si>
  <si>
    <t>March</t>
  </si>
  <si>
    <t>Distrib...</t>
  </si>
  <si>
    <t>ACH</t>
  </si>
  <si>
    <t>April</t>
  </si>
  <si>
    <t>DEB</t>
  </si>
  <si>
    <t>June</t>
  </si>
  <si>
    <t>July</t>
  </si>
  <si>
    <t>September</t>
  </si>
  <si>
    <t>Dr...</t>
  </si>
  <si>
    <t>First</t>
  </si>
  <si>
    <t>National</t>
  </si>
  <si>
    <t>Bank</t>
  </si>
  <si>
    <t>...</t>
  </si>
  <si>
    <t>Christmas</t>
  </si>
  <si>
    <t>Bo...</t>
  </si>
  <si>
    <t>VOID:</t>
  </si>
  <si>
    <t>Case</t>
  </si>
  <si>
    <t>#</t>
  </si>
  <si>
    <t>13-15...</t>
  </si>
  <si>
    <t>Reimburseme...</t>
  </si>
  <si>
    <t>Split</t>
  </si>
  <si>
    <t>Debit</t>
  </si>
  <si>
    <t>Credit</t>
  </si>
  <si>
    <t>Vendor</t>
  </si>
  <si>
    <t>Draws</t>
  </si>
  <si>
    <t>-</t>
  </si>
  <si>
    <t>Burke</t>
  </si>
  <si>
    <t>Reimburse</t>
  </si>
  <si>
    <t>for...</t>
  </si>
  <si>
    <t>Computers</t>
  </si>
  <si>
    <t>Vehicle</t>
  </si>
  <si>
    <t>reimb...</t>
  </si>
  <si>
    <t>Fuel</t>
  </si>
  <si>
    <t>Job</t>
  </si>
  <si>
    <t>Guaranteed</t>
  </si>
  <si>
    <t>Pa...</t>
  </si>
  <si>
    <t>-SPLIT-</t>
  </si>
  <si>
    <t>Employee</t>
  </si>
  <si>
    <t>Adv...</t>
  </si>
  <si>
    <t>Member</t>
  </si>
  <si>
    <t>Loan</t>
  </si>
  <si>
    <t>-...</t>
  </si>
  <si>
    <t>CHK</t>
  </si>
  <si>
    <t>Memo:Withdr...</t>
  </si>
  <si>
    <t>Withdrawal</t>
  </si>
  <si>
    <t>P...</t>
  </si>
  <si>
    <t>Automobile</t>
  </si>
  <si>
    <t>Ex...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</si>
</sst>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-10409]m/d/yyyy"/>
    <numFmt numFmtId="165" formatCode="m/d/yyyy"/>
    <numFmt numFmtId="166" formatCode="m/d/yy"/>
  </numFmts>
  <fonts count="9">
    <font>
      <sz val="11.0"/>
      <color rgb="FF000000"/>
      <name val="Calibri"/>
      <scheme val="minor"/>
    </font>
    <font>
      <sz val="11.0"/>
      <color theme="1"/>
      <name val="Calibri"/>
    </font>
    <font>
      <sz val="9.0"/>
      <color rgb="FF000000"/>
      <name val="Arial"/>
    </font>
    <font>
      <b/>
      <sz val="16.0"/>
      <color rgb="FF191970"/>
      <name val="Arial"/>
    </font>
    <font>
      <b/>
      <sz val="12.0"/>
      <color rgb="FF000000"/>
      <name val="Arial"/>
    </font>
    <font>
      <b/>
      <sz val="10.0"/>
      <color rgb="FF000000"/>
      <name val="Arial"/>
    </font>
    <font>
      <sz val="10.0"/>
      <color rgb="FF000000"/>
      <name val="Arial"/>
    </font>
    <font>
      <b/>
      <sz val="11.0"/>
      <color rgb="FF000000"/>
      <name val="Arial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readingOrder="1" shrinkToFit="0" vertical="top" wrapText="1"/>
    </xf>
    <xf borderId="0" fillId="0" fontId="3" numFmtId="0" xfId="0" applyAlignment="1" applyFont="1">
      <alignment horizontal="left" readingOrder="1" shrinkToFit="0" vertical="top" wrapText="1"/>
    </xf>
    <xf borderId="1" fillId="0" fontId="4" numFmtId="0" xfId="0" applyAlignment="1" applyBorder="1" applyFont="1">
      <alignment horizontal="center" readingOrder="1" shrinkToFit="0" vertical="top" wrapText="1"/>
    </xf>
    <xf borderId="1" fillId="0" fontId="1" numFmtId="0" xfId="0" applyBorder="1" applyFont="1"/>
    <xf borderId="1" fillId="0" fontId="5" numFmtId="0" xfId="0" applyAlignment="1" applyBorder="1" applyFont="1">
      <alignment horizontal="left" readingOrder="1" shrinkToFit="0" vertical="top" wrapText="1"/>
    </xf>
    <xf borderId="1" fillId="0" fontId="1" numFmtId="0" xfId="0" applyAlignment="1" applyBorder="1" applyFont="1">
      <alignment shrinkToFit="0" vertical="top" wrapText="1"/>
    </xf>
    <xf borderId="1" fillId="0" fontId="6" numFmtId="0" xfId="0" applyAlignment="1" applyBorder="1" applyFont="1">
      <alignment horizontal="left" readingOrder="1" shrinkToFit="0" vertical="top" wrapText="1"/>
    </xf>
    <xf borderId="2" fillId="0" fontId="5" numFmtId="0" xfId="0" applyAlignment="1" applyBorder="1" applyFont="1">
      <alignment horizontal="left" readingOrder="1" shrinkToFit="0" vertical="top" wrapText="1"/>
    </xf>
    <xf borderId="2" fillId="0" fontId="1" numFmtId="0" xfId="0" applyAlignment="1" applyBorder="1" applyFont="1">
      <alignment shrinkToFit="0" vertical="top" wrapText="1"/>
    </xf>
    <xf borderId="0" fillId="0" fontId="6" numFmtId="0" xfId="0" applyAlignment="1" applyFont="1">
      <alignment horizontal="left" readingOrder="1" shrinkToFit="0" vertical="top" wrapText="1"/>
    </xf>
    <xf borderId="0" fillId="0" fontId="6" numFmtId="164" xfId="0" applyAlignment="1" applyFont="1" applyNumberFormat="1">
      <alignment horizontal="left" readingOrder="1" shrinkToFit="0" vertical="top" wrapText="1"/>
    </xf>
    <xf borderId="1" fillId="0" fontId="6" numFmtId="0" xfId="0" applyAlignment="1" applyBorder="1" applyFont="1">
      <alignment horizontal="right" readingOrder="1" shrinkToFit="0" vertical="top" wrapText="1"/>
    </xf>
    <xf borderId="1" fillId="0" fontId="6" numFmtId="4" xfId="0" applyAlignment="1" applyBorder="1" applyFont="1" applyNumberFormat="1">
      <alignment horizontal="left" readingOrder="1" shrinkToFit="0" vertical="top" wrapText="1"/>
    </xf>
    <xf borderId="1" fillId="0" fontId="1" numFmtId="4" xfId="0" applyBorder="1" applyFont="1" applyNumberFormat="1"/>
    <xf borderId="1" fillId="0" fontId="5" numFmtId="4" xfId="0" applyAlignment="1" applyBorder="1" applyFont="1" applyNumberFormat="1">
      <alignment horizontal="left" readingOrder="1" shrinkToFit="0" vertical="top" wrapText="1"/>
    </xf>
    <xf borderId="1" fillId="0" fontId="5" numFmtId="0" xfId="0" applyAlignment="1" applyBorder="1" applyFont="1">
      <alignment horizontal="center" readingOrder="1" shrinkToFit="0" vertical="top" wrapText="1"/>
    </xf>
    <xf borderId="3" fillId="0" fontId="1" numFmtId="0" xfId="0" applyAlignment="1" applyBorder="1" applyFont="1">
      <alignment shrinkToFit="0" vertical="top" wrapText="1"/>
    </xf>
    <xf borderId="1" fillId="0" fontId="6" numFmtId="164" xfId="0" applyAlignment="1" applyBorder="1" applyFont="1" applyNumberFormat="1">
      <alignment horizontal="left" readingOrder="1" shrinkToFit="0" vertical="top" wrapText="1"/>
    </xf>
    <xf borderId="1" fillId="0" fontId="6" numFmtId="0" xfId="0" applyAlignment="1" applyBorder="1" applyFont="1">
      <alignment horizontal="left" readingOrder="1" shrinkToFit="0" vertical="top" wrapText="1"/>
    </xf>
    <xf borderId="1" fillId="0" fontId="6" numFmtId="4" xfId="0" applyAlignment="1" applyBorder="1" applyFont="1" applyNumberFormat="1">
      <alignment horizontal="right" readingOrder="1" shrinkToFit="0" vertical="top" wrapText="1"/>
    </xf>
    <xf borderId="0" fillId="0" fontId="1" numFmtId="4" xfId="0" applyFont="1" applyNumberFormat="1"/>
    <xf borderId="0" fillId="0" fontId="1" numFmtId="14" xfId="0" applyFont="1" applyNumberFormat="1"/>
    <xf borderId="0" fillId="0" fontId="5" numFmtId="0" xfId="0" applyAlignment="1" applyFont="1">
      <alignment horizontal="right" readingOrder="1" shrinkToFit="0" vertical="top" wrapText="1"/>
    </xf>
    <xf borderId="0" fillId="0" fontId="5" numFmtId="4" xfId="0" applyAlignment="1" applyFont="1" applyNumberFormat="1">
      <alignment horizontal="right" readingOrder="1" shrinkToFit="0" vertical="top" wrapText="1"/>
    </xf>
    <xf borderId="0" fillId="0" fontId="7" numFmtId="0" xfId="0" applyAlignment="1" applyFont="1">
      <alignment horizontal="left" readingOrder="1" shrinkToFit="0" vertical="top" wrapText="1"/>
    </xf>
    <xf borderId="0" fillId="0" fontId="6" numFmtId="0" xfId="0" applyAlignment="1" applyFont="1">
      <alignment horizontal="center" readingOrder="1" shrinkToFit="0" vertical="top" wrapText="1"/>
    </xf>
    <xf borderId="4" fillId="0" fontId="1" numFmtId="0" xfId="0" applyAlignment="1" applyBorder="1" applyFont="1">
      <alignment shrinkToFit="0" vertical="top" wrapText="1"/>
    </xf>
    <xf borderId="0" fillId="0" fontId="1" numFmtId="165" xfId="0" applyAlignment="1" applyFont="1" applyNumberFormat="1">
      <alignment readingOrder="0"/>
    </xf>
    <xf borderId="0" fillId="0" fontId="1" numFmtId="0" xfId="0" applyAlignment="1" applyFont="1">
      <alignment readingOrder="0"/>
    </xf>
    <xf borderId="0" fillId="0" fontId="1" numFmtId="166" xfId="0" applyAlignment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1" xfId="0" applyBorder="1" applyFont="1" applyNumberFormat="1"/>
    <xf borderId="1" fillId="0" fontId="8" numFmtId="0" xfId="0" applyAlignment="1" applyBorder="1" applyFont="1">
      <alignment readingOrder="0"/>
    </xf>
    <xf borderId="1" fillId="0" fontId="8" numFmtId="4" xfId="0" applyBorder="1" applyFont="1" applyNumberFormat="1"/>
    <xf borderId="0" fillId="0" fontId="8" numFmtId="0" xfId="0" applyFont="1"/>
    <xf borderId="0" fillId="0" fontId="1" numFmtId="14" xfId="0" applyFont="1" applyNumberFormat="1"/>
    <xf borderId="0" fillId="0" fontId="1" numFmtId="9" xfId="0" applyFont="1" applyNumberFormat="1"/>
    <xf borderId="0" fillId="0" fontId="8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86"/>
    <col customWidth="1" min="2" max="2" width="16.43"/>
    <col customWidth="1" min="3" max="3" width="27.57"/>
    <col customWidth="1" min="4" max="4" width="26.29"/>
    <col customWidth="1" min="5" max="5" width="37.57"/>
    <col customWidth="1" min="6" max="15" width="12.86"/>
    <col customWidth="1" min="16" max="16" width="27.29"/>
    <col customWidth="1" min="17" max="27" width="12.86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8.0" customHeight="1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21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24.0" customHeight="1">
      <c r="A4" s="1"/>
      <c r="B4" s="3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8.0" customHeight="1">
      <c r="A6" s="1"/>
      <c r="B6" s="4" t="s">
        <v>1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4.25" customHeight="1">
      <c r="A7" s="1"/>
      <c r="B7" s="6" t="s">
        <v>2</v>
      </c>
      <c r="C7" s="7"/>
      <c r="D7" s="8" t="s">
        <v>3</v>
      </c>
      <c r="E7" s="7"/>
      <c r="F7" s="7"/>
      <c r="G7" s="7"/>
      <c r="H7" s="7"/>
      <c r="I7" s="7"/>
      <c r="J7" s="9" t="s">
        <v>4</v>
      </c>
      <c r="K7" s="10"/>
      <c r="L7" s="10"/>
      <c r="M7" s="1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idden="1" customHeight="1">
      <c r="A8" s="1"/>
      <c r="B8" s="5"/>
      <c r="C8" s="5"/>
      <c r="D8" s="5"/>
      <c r="E8" s="5"/>
      <c r="F8" s="5"/>
      <c r="G8" s="5"/>
      <c r="H8" s="5"/>
      <c r="I8" s="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4.25" customHeight="1">
      <c r="A9" s="1"/>
      <c r="B9" s="8" t="s">
        <v>5</v>
      </c>
      <c r="C9" s="5"/>
      <c r="D9" s="8" t="s">
        <v>6</v>
      </c>
      <c r="E9" s="5"/>
      <c r="F9" s="5"/>
      <c r="G9" s="5"/>
      <c r="H9" s="5"/>
      <c r="I9" s="5"/>
      <c r="J9" s="11" t="s">
        <v>7</v>
      </c>
      <c r="K9" s="11" t="s">
        <v>8</v>
      </c>
      <c r="L9" s="11" t="s">
        <v>9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4.25" customHeight="1">
      <c r="A10" s="1"/>
      <c r="B10" s="8" t="s">
        <v>3</v>
      </c>
      <c r="C10" s="5"/>
      <c r="D10" s="8" t="s">
        <v>3</v>
      </c>
      <c r="E10" s="5"/>
      <c r="F10" s="5"/>
      <c r="G10" s="5"/>
      <c r="H10" s="5"/>
      <c r="I10" s="5"/>
      <c r="J10" s="11" t="s">
        <v>10</v>
      </c>
      <c r="K10" s="11" t="s">
        <v>11</v>
      </c>
      <c r="L10" s="12">
        <v>24489.0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0" customHeight="1">
      <c r="A11" s="1"/>
      <c r="B11" s="8" t="s">
        <v>3</v>
      </c>
      <c r="C11" s="5"/>
      <c r="D11" s="8" t="s">
        <v>12</v>
      </c>
      <c r="E11" s="5"/>
      <c r="F11" s="5"/>
      <c r="G11" s="5"/>
      <c r="H11" s="5"/>
      <c r="I11" s="5"/>
      <c r="J11" s="11" t="s">
        <v>13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1"/>
      <c r="B12" s="5"/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8.0" customHeight="1">
      <c r="A13" s="1"/>
      <c r="B13" s="5"/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28.5" customHeight="1">
      <c r="A14" s="1"/>
      <c r="B14" s="6" t="s">
        <v>14</v>
      </c>
      <c r="C14" s="7"/>
      <c r="D14" s="7"/>
      <c r="E14" s="8" t="s">
        <v>3</v>
      </c>
      <c r="F14" s="5"/>
      <c r="G14" s="5"/>
      <c r="H14" s="5"/>
      <c r="I14" s="6" t="s">
        <v>15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4.25" customHeight="1">
      <c r="A15" s="1"/>
      <c r="B15" s="5"/>
      <c r="C15" s="5"/>
      <c r="D15" s="5"/>
      <c r="E15" s="13" t="s">
        <v>16</v>
      </c>
      <c r="F15" s="5"/>
      <c r="G15" s="5"/>
      <c r="H15" s="5"/>
      <c r="I15" s="14">
        <v>970285.55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4.25" customHeight="1">
      <c r="A16" s="1"/>
      <c r="B16" s="8" t="s">
        <v>17</v>
      </c>
      <c r="C16" s="5"/>
      <c r="D16" s="8" t="s">
        <v>18</v>
      </c>
      <c r="E16" s="5"/>
      <c r="F16" s="5"/>
      <c r="G16" s="5"/>
      <c r="H16" s="5"/>
      <c r="I16" s="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4.25" customHeight="1">
      <c r="A17" s="1"/>
      <c r="B17" s="5"/>
      <c r="C17" s="5"/>
      <c r="D17" s="5"/>
      <c r="E17" s="13" t="s">
        <v>19</v>
      </c>
      <c r="F17" s="5"/>
      <c r="G17" s="5"/>
      <c r="H17" s="5"/>
      <c r="I17" s="14">
        <v>692973.6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5.0" customHeight="1">
      <c r="A18" s="1"/>
      <c r="B18" s="8" t="s">
        <v>20</v>
      </c>
      <c r="C18" s="5"/>
      <c r="D18" s="8" t="s">
        <v>21</v>
      </c>
      <c r="E18" s="5"/>
      <c r="F18" s="5"/>
      <c r="G18" s="5"/>
      <c r="H18" s="5"/>
      <c r="I18" s="15">
        <f>I15-I17</f>
        <v>277311.95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4.25" customHeight="1">
      <c r="A19" s="1"/>
      <c r="B19" s="5"/>
      <c r="C19" s="5"/>
      <c r="D19" s="5"/>
      <c r="E19" s="13" t="s">
        <v>22</v>
      </c>
      <c r="F19" s="5"/>
      <c r="G19" s="5"/>
      <c r="H19" s="5"/>
      <c r="I19" s="14">
        <v>1420.1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5.0" customHeight="1">
      <c r="A20" s="1"/>
      <c r="B20" s="8" t="s">
        <v>23</v>
      </c>
      <c r="C20" s="5"/>
      <c r="D20" s="8" t="s">
        <v>24</v>
      </c>
      <c r="E20" s="5"/>
      <c r="F20" s="5"/>
      <c r="G20" s="5"/>
      <c r="H20" s="5"/>
      <c r="I20" s="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4.25" customHeight="1">
      <c r="A21" s="1"/>
      <c r="B21" s="5"/>
      <c r="C21" s="5"/>
      <c r="D21" s="5"/>
      <c r="E21" s="13" t="s">
        <v>25</v>
      </c>
      <c r="F21" s="5"/>
      <c r="G21" s="5"/>
      <c r="H21" s="5"/>
      <c r="I21" s="8">
        <v>0.0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4.25" customHeight="1">
      <c r="A22" s="1"/>
      <c r="B22" s="8" t="s">
        <v>26</v>
      </c>
      <c r="C22" s="5"/>
      <c r="D22" s="8" t="s">
        <v>27</v>
      </c>
      <c r="E22" s="5"/>
      <c r="F22" s="5"/>
      <c r="G22" s="5"/>
      <c r="H22" s="5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4.25" customHeight="1">
      <c r="A23" s="1"/>
      <c r="B23" s="5"/>
      <c r="C23" s="5"/>
      <c r="D23" s="5"/>
      <c r="E23" s="13" t="s">
        <v>28</v>
      </c>
      <c r="F23" s="5"/>
      <c r="G23" s="5"/>
      <c r="H23" s="5"/>
      <c r="I23" s="14">
        <v>1664679.25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0" customHeight="1">
      <c r="A24" s="1"/>
      <c r="B24" s="8" t="s">
        <v>29</v>
      </c>
      <c r="C24" s="5"/>
      <c r="D24" s="14">
        <v>692973.6</v>
      </c>
      <c r="E24" s="5"/>
      <c r="F24" s="5"/>
      <c r="G24" s="5"/>
      <c r="H24" s="5"/>
      <c r="I24" s="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"/>
      <c r="B25" s="5"/>
      <c r="C25" s="5"/>
      <c r="D25" s="5"/>
      <c r="E25" s="13" t="s">
        <v>30</v>
      </c>
      <c r="F25" s="5"/>
      <c r="G25" s="5"/>
      <c r="H25" s="5"/>
      <c r="I25" s="14">
        <v>1228552.52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0" customHeight="1">
      <c r="A26" s="1"/>
      <c r="B26" s="8" t="s">
        <v>31</v>
      </c>
      <c r="C26" s="5"/>
      <c r="D26" s="8" t="s">
        <v>32</v>
      </c>
      <c r="E26" s="5"/>
      <c r="F26" s="5"/>
      <c r="G26" s="5"/>
      <c r="H26" s="5"/>
      <c r="I26" s="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4.25" customHeight="1">
      <c r="A27" s="1"/>
      <c r="B27" s="5"/>
      <c r="C27" s="5"/>
      <c r="D27" s="5"/>
      <c r="E27" s="13" t="s">
        <v>33</v>
      </c>
      <c r="F27" s="5"/>
      <c r="G27" s="5"/>
      <c r="H27" s="5"/>
      <c r="I27" s="16">
        <v>436126.73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8.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8.0" customHeight="1">
      <c r="A30" s="5"/>
      <c r="B30" s="6" t="s">
        <v>34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4.25" customHeight="1">
      <c r="A31" s="5"/>
      <c r="B31" s="6" t="s">
        <v>35</v>
      </c>
      <c r="C31" s="6" t="s">
        <v>36</v>
      </c>
      <c r="D31" s="6" t="s">
        <v>37</v>
      </c>
      <c r="E31" s="5"/>
      <c r="F31" s="17" t="s">
        <v>38</v>
      </c>
      <c r="G31" s="17" t="s">
        <v>39</v>
      </c>
      <c r="H31" s="17" t="s">
        <v>40</v>
      </c>
      <c r="I31" s="17" t="s">
        <v>41</v>
      </c>
      <c r="J31" s="17" t="s">
        <v>42</v>
      </c>
      <c r="K31" s="17" t="s">
        <v>43</v>
      </c>
      <c r="L31" s="1"/>
      <c r="M31" s="1"/>
      <c r="N31" s="1" t="s">
        <v>44</v>
      </c>
      <c r="O31" s="1"/>
      <c r="P31" s="5" t="s">
        <v>45</v>
      </c>
      <c r="Q31" s="5"/>
      <c r="R31" s="5">
        <f>SUM(P57:P115)</f>
        <v>180804.68</v>
      </c>
      <c r="S31" s="1"/>
      <c r="T31" s="18"/>
      <c r="U31" s="18"/>
      <c r="V31" s="18"/>
      <c r="W31" s="1"/>
      <c r="X31" s="1"/>
      <c r="Y31" s="1"/>
      <c r="Z31" s="1"/>
      <c r="AA31" s="1"/>
    </row>
    <row r="32" ht="14.25" hidden="1" customHeight="1">
      <c r="A32" s="5"/>
      <c r="B32" s="19">
        <v>41879.0</v>
      </c>
      <c r="C32" s="20" t="s">
        <v>46</v>
      </c>
      <c r="D32" s="20" t="s">
        <v>47</v>
      </c>
      <c r="E32" s="20" t="s">
        <v>48</v>
      </c>
      <c r="F32" s="21">
        <v>798245.43</v>
      </c>
      <c r="G32" s="13">
        <v>0.0</v>
      </c>
      <c r="H32" s="21">
        <v>105680.53</v>
      </c>
      <c r="I32" s="21">
        <v>692564.9</v>
      </c>
      <c r="J32" s="13">
        <v>0.0</v>
      </c>
      <c r="K32" s="21">
        <v>692973.6</v>
      </c>
      <c r="L32" s="1"/>
      <c r="M32" s="1"/>
      <c r="N32" s="1"/>
      <c r="O32" s="1">
        <v>0.08711771428571463</v>
      </c>
      <c r="P32" s="1">
        <v>12.0</v>
      </c>
      <c r="Q32" s="1">
        <f>K33*O32/P32</f>
        <v>2286.84</v>
      </c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4.25" hidden="1" customHeight="1">
      <c r="A33" s="5"/>
      <c r="B33" s="19">
        <v>41879.0</v>
      </c>
      <c r="C33" s="20" t="s">
        <v>46</v>
      </c>
      <c r="D33" s="20" t="s">
        <v>47</v>
      </c>
      <c r="E33" s="20" t="s">
        <v>49</v>
      </c>
      <c r="F33" s="21">
        <v>377973.6</v>
      </c>
      <c r="G33" s="13">
        <v>0.0</v>
      </c>
      <c r="H33" s="13">
        <v>0.0</v>
      </c>
      <c r="I33" s="21">
        <v>377973.6</v>
      </c>
      <c r="J33" s="13">
        <v>0.0</v>
      </c>
      <c r="K33" s="21">
        <v>315000.0</v>
      </c>
      <c r="L33" s="22">
        <f t="shared" ref="L33:L115" si="1">K33-K32</f>
        <v>-377973.6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0" hidden="1" customHeight="1">
      <c r="A34" s="5"/>
      <c r="B34" s="19">
        <v>41961.0</v>
      </c>
      <c r="C34" s="20" t="s">
        <v>46</v>
      </c>
      <c r="D34" s="20" t="s">
        <v>47</v>
      </c>
      <c r="E34" s="20" t="s">
        <v>50</v>
      </c>
      <c r="F34" s="13">
        <v>250.0</v>
      </c>
      <c r="G34" s="13">
        <v>0.0</v>
      </c>
      <c r="H34" s="13">
        <v>250.0</v>
      </c>
      <c r="I34" s="13">
        <v>0.0</v>
      </c>
      <c r="J34" s="13">
        <v>0.0</v>
      </c>
      <c r="K34" s="21">
        <v>320428.09</v>
      </c>
      <c r="L34" s="22">
        <f t="shared" si="1"/>
        <v>5428.09</v>
      </c>
      <c r="M34" s="1">
        <f>L34/2</f>
        <v>2714.045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0" hidden="1" customHeight="1">
      <c r="A35" s="5"/>
      <c r="B35" s="19">
        <v>42009.0</v>
      </c>
      <c r="C35" s="20" t="s">
        <v>46</v>
      </c>
      <c r="D35" s="20" t="s">
        <v>47</v>
      </c>
      <c r="E35" s="20" t="s">
        <v>50</v>
      </c>
      <c r="F35" s="13">
        <v>250.0</v>
      </c>
      <c r="G35" s="13">
        <v>0.0</v>
      </c>
      <c r="H35" s="13">
        <v>250.0</v>
      </c>
      <c r="I35" s="13">
        <v>0.0</v>
      </c>
      <c r="J35" s="13">
        <v>0.0</v>
      </c>
      <c r="K35" s="21">
        <v>323504.41</v>
      </c>
      <c r="L35" s="22">
        <f t="shared" si="1"/>
        <v>3076.32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0" hidden="1" customHeight="1">
      <c r="A36" s="5"/>
      <c r="B36" s="19">
        <v>42038.0</v>
      </c>
      <c r="C36" s="20" t="s">
        <v>46</v>
      </c>
      <c r="D36" s="20" t="s">
        <v>47</v>
      </c>
      <c r="E36" s="20" t="s">
        <v>50</v>
      </c>
      <c r="F36" s="13">
        <v>250.0</v>
      </c>
      <c r="G36" s="13">
        <v>0.0</v>
      </c>
      <c r="H36" s="13">
        <v>250.0</v>
      </c>
      <c r="I36" s="13">
        <v>0.0</v>
      </c>
      <c r="J36" s="13">
        <v>0.0</v>
      </c>
      <c r="K36" s="21">
        <v>325264.06</v>
      </c>
      <c r="L36" s="22">
        <f t="shared" si="1"/>
        <v>1759.65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0" hidden="1" customHeight="1">
      <c r="A37" s="5"/>
      <c r="B37" s="19">
        <v>42066.0</v>
      </c>
      <c r="C37" s="20" t="s">
        <v>46</v>
      </c>
      <c r="D37" s="20" t="s">
        <v>47</v>
      </c>
      <c r="E37" s="20" t="s">
        <v>50</v>
      </c>
      <c r="F37" s="13">
        <v>250.0</v>
      </c>
      <c r="G37" s="13">
        <v>0.0</v>
      </c>
      <c r="H37" s="13">
        <v>250.0</v>
      </c>
      <c r="I37" s="13">
        <v>0.0</v>
      </c>
      <c r="J37" s="13">
        <v>0.0</v>
      </c>
      <c r="K37" s="21">
        <v>326954.42</v>
      </c>
      <c r="L37" s="22">
        <f t="shared" si="1"/>
        <v>1690.36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0" hidden="1" customHeight="1">
      <c r="A38" s="5"/>
      <c r="B38" s="19">
        <v>42096.0</v>
      </c>
      <c r="C38" s="20" t="s">
        <v>46</v>
      </c>
      <c r="D38" s="20" t="s">
        <v>47</v>
      </c>
      <c r="E38" s="20" t="s">
        <v>50</v>
      </c>
      <c r="F38" s="13">
        <v>250.0</v>
      </c>
      <c r="G38" s="13">
        <v>0.0</v>
      </c>
      <c r="H38" s="13">
        <v>250.0</v>
      </c>
      <c r="I38" s="13">
        <v>0.0</v>
      </c>
      <c r="J38" s="13">
        <v>0.0</v>
      </c>
      <c r="K38" s="21">
        <v>328783.37</v>
      </c>
      <c r="L38" s="22">
        <f t="shared" si="1"/>
        <v>1828.95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0" hidden="1" customHeight="1">
      <c r="A39" s="5"/>
      <c r="B39" s="19">
        <v>42128.0</v>
      </c>
      <c r="C39" s="20" t="s">
        <v>46</v>
      </c>
      <c r="D39" s="20" t="s">
        <v>47</v>
      </c>
      <c r="E39" s="20" t="s">
        <v>50</v>
      </c>
      <c r="F39" s="13">
        <v>250.0</v>
      </c>
      <c r="G39" s="13">
        <v>0.0</v>
      </c>
      <c r="H39" s="13">
        <v>250.0</v>
      </c>
      <c r="I39" s="13">
        <v>0.0</v>
      </c>
      <c r="J39" s="13">
        <v>0.0</v>
      </c>
      <c r="K39" s="21">
        <v>330750.91</v>
      </c>
      <c r="L39" s="22">
        <f t="shared" si="1"/>
        <v>1967.54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0" hidden="1" customHeight="1">
      <c r="A40" s="5"/>
      <c r="B40" s="19">
        <v>42157.0</v>
      </c>
      <c r="C40" s="20" t="s">
        <v>46</v>
      </c>
      <c r="D40" s="20" t="s">
        <v>47</v>
      </c>
      <c r="E40" s="20" t="s">
        <v>50</v>
      </c>
      <c r="F40" s="13">
        <v>250.0</v>
      </c>
      <c r="G40" s="13">
        <v>0.0</v>
      </c>
      <c r="H40" s="13">
        <v>250.0</v>
      </c>
      <c r="I40" s="13">
        <v>0.0</v>
      </c>
      <c r="J40" s="13">
        <v>0.0</v>
      </c>
      <c r="K40" s="21">
        <v>332510.57</v>
      </c>
      <c r="L40" s="22">
        <f t="shared" si="1"/>
        <v>1759.66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0" hidden="1" customHeight="1">
      <c r="A41" s="5"/>
      <c r="B41" s="19">
        <v>42187.0</v>
      </c>
      <c r="C41" s="20" t="s">
        <v>46</v>
      </c>
      <c r="D41" s="20" t="s">
        <v>47</v>
      </c>
      <c r="E41" s="20" t="s">
        <v>50</v>
      </c>
      <c r="F41" s="13">
        <v>250.0</v>
      </c>
      <c r="G41" s="13">
        <v>0.0</v>
      </c>
      <c r="H41" s="13">
        <v>250.0</v>
      </c>
      <c r="I41" s="13">
        <v>0.0</v>
      </c>
      <c r="J41" s="13">
        <v>0.0</v>
      </c>
      <c r="K41" s="21">
        <v>334339.52</v>
      </c>
      <c r="L41" s="22">
        <f t="shared" si="1"/>
        <v>1828.95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0" hidden="1" customHeight="1">
      <c r="A42" s="5"/>
      <c r="B42" s="19">
        <v>42220.0</v>
      </c>
      <c r="C42" s="20" t="s">
        <v>46</v>
      </c>
      <c r="D42" s="20" t="s">
        <v>47</v>
      </c>
      <c r="E42" s="20" t="s">
        <v>50</v>
      </c>
      <c r="F42" s="21">
        <v>1745.83</v>
      </c>
      <c r="G42" s="13">
        <v>0.0</v>
      </c>
      <c r="H42" s="21">
        <v>1745.83</v>
      </c>
      <c r="I42" s="13">
        <v>0.0</v>
      </c>
      <c r="J42" s="13">
        <v>0.0</v>
      </c>
      <c r="K42" s="21">
        <v>334880.53</v>
      </c>
      <c r="L42" s="22">
        <f t="shared" si="1"/>
        <v>541.01</v>
      </c>
      <c r="M42" s="22">
        <f>H42+L42</f>
        <v>2286.84</v>
      </c>
      <c r="N42" s="1"/>
      <c r="O42" s="1"/>
      <c r="P42" s="1"/>
      <c r="Q42" s="22">
        <f>M42-Q32</f>
        <v>0</v>
      </c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0" hidden="1" customHeight="1">
      <c r="A43" s="5"/>
      <c r="B43" s="19">
        <v>42514.0</v>
      </c>
      <c r="C43" s="20" t="s">
        <v>46</v>
      </c>
      <c r="D43" s="20" t="s">
        <v>47</v>
      </c>
      <c r="E43" s="20" t="s">
        <v>50</v>
      </c>
      <c r="F43" s="13">
        <v>719.22</v>
      </c>
      <c r="G43" s="13">
        <v>0.0</v>
      </c>
      <c r="H43" s="13">
        <v>719.22</v>
      </c>
      <c r="I43" s="13">
        <v>0.0</v>
      </c>
      <c r="J43" s="13">
        <v>0.0</v>
      </c>
      <c r="K43" s="21">
        <v>355729.91</v>
      </c>
      <c r="L43" s="22">
        <f t="shared" si="1"/>
        <v>20849.38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0" hidden="1" customHeight="1">
      <c r="A44" s="5"/>
      <c r="B44" s="19">
        <v>42586.0</v>
      </c>
      <c r="C44" s="20" t="s">
        <v>46</v>
      </c>
      <c r="D44" s="20" t="s">
        <v>47</v>
      </c>
      <c r="E44" s="20" t="s">
        <v>50</v>
      </c>
      <c r="F44" s="21">
        <v>2667.27</v>
      </c>
      <c r="G44" s="13">
        <v>0.0</v>
      </c>
      <c r="H44" s="21">
        <v>2667.27</v>
      </c>
      <c r="I44" s="13">
        <v>0.0</v>
      </c>
      <c r="J44" s="13">
        <v>0.0</v>
      </c>
      <c r="K44" s="21">
        <v>358392.17</v>
      </c>
      <c r="L44" s="22">
        <f t="shared" si="1"/>
        <v>2662.26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0" hidden="1" customHeight="1">
      <c r="A45" s="5"/>
      <c r="B45" s="19">
        <v>42795.0</v>
      </c>
      <c r="C45" s="20" t="s">
        <v>51</v>
      </c>
      <c r="D45" s="20" t="s">
        <v>52</v>
      </c>
      <c r="E45" s="20" t="s">
        <v>53</v>
      </c>
      <c r="F45" s="13">
        <v>10.0</v>
      </c>
      <c r="G45" s="13">
        <v>0.0</v>
      </c>
      <c r="H45" s="13">
        <v>0.0</v>
      </c>
      <c r="I45" s="13">
        <v>0.0</v>
      </c>
      <c r="J45" s="13">
        <v>0.0</v>
      </c>
      <c r="K45" s="21">
        <v>374745.47</v>
      </c>
      <c r="L45" s="22">
        <f t="shared" si="1"/>
        <v>16353.3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0" hidden="1" customHeight="1">
      <c r="A46" s="5"/>
      <c r="B46" s="19">
        <v>42807.0</v>
      </c>
      <c r="C46" s="20" t="s">
        <v>51</v>
      </c>
      <c r="D46" s="20" t="s">
        <v>52</v>
      </c>
      <c r="E46" s="20" t="s">
        <v>54</v>
      </c>
      <c r="F46" s="13">
        <v>7.0</v>
      </c>
      <c r="G46" s="13">
        <v>0.0</v>
      </c>
      <c r="H46" s="13">
        <v>0.0</v>
      </c>
      <c r="I46" s="13">
        <v>0.0</v>
      </c>
      <c r="J46" s="13">
        <v>0.0</v>
      </c>
      <c r="K46" s="21">
        <v>375703.08</v>
      </c>
      <c r="L46" s="22">
        <f t="shared" si="1"/>
        <v>957.61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0" hidden="1" customHeight="1">
      <c r="A47" s="5"/>
      <c r="B47" s="19">
        <v>42845.0</v>
      </c>
      <c r="C47" s="20" t="s">
        <v>51</v>
      </c>
      <c r="D47" s="20" t="s">
        <v>55</v>
      </c>
      <c r="E47" s="20" t="s">
        <v>56</v>
      </c>
      <c r="F47" s="13">
        <v>43.1</v>
      </c>
      <c r="G47" s="13">
        <v>0.0</v>
      </c>
      <c r="H47" s="13">
        <v>0.0</v>
      </c>
      <c r="I47" s="13">
        <v>0.0</v>
      </c>
      <c r="J47" s="13">
        <v>0.0</v>
      </c>
      <c r="K47" s="21">
        <v>378756.42</v>
      </c>
      <c r="L47" s="22">
        <f t="shared" si="1"/>
        <v>3053.34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0" hidden="1" customHeight="1">
      <c r="A48" s="5"/>
      <c r="B48" s="19">
        <v>42845.0</v>
      </c>
      <c r="C48" s="20" t="s">
        <v>51</v>
      </c>
      <c r="D48" s="20" t="s">
        <v>52</v>
      </c>
      <c r="E48" s="20" t="s">
        <v>57</v>
      </c>
      <c r="F48" s="13">
        <v>127.0</v>
      </c>
      <c r="G48" s="13">
        <v>0.0</v>
      </c>
      <c r="H48" s="13">
        <v>0.0</v>
      </c>
      <c r="I48" s="13">
        <v>0.0</v>
      </c>
      <c r="J48" s="13">
        <v>0.0</v>
      </c>
      <c r="K48" s="21">
        <v>378883.42</v>
      </c>
      <c r="L48" s="22">
        <f t="shared" si="1"/>
        <v>127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0" customHeight="1">
      <c r="A49" s="5"/>
      <c r="B49" s="19">
        <v>42852.0</v>
      </c>
      <c r="C49" s="20" t="s">
        <v>51</v>
      </c>
      <c r="D49" s="20" t="s">
        <v>55</v>
      </c>
      <c r="E49" s="20" t="s">
        <v>58</v>
      </c>
      <c r="F49" s="13">
        <v>30.0</v>
      </c>
      <c r="G49" s="13">
        <v>0.0</v>
      </c>
      <c r="H49" s="13">
        <v>0.0</v>
      </c>
      <c r="I49" s="13">
        <v>0.0</v>
      </c>
      <c r="J49" s="13">
        <v>0.0</v>
      </c>
      <c r="K49" s="21">
        <v>379467.94</v>
      </c>
      <c r="L49" s="22">
        <f t="shared" si="1"/>
        <v>584.52</v>
      </c>
      <c r="M49" s="1"/>
      <c r="N49" s="1"/>
      <c r="O49" s="1"/>
      <c r="P49" s="5" t="s">
        <v>59</v>
      </c>
      <c r="Q49" s="5"/>
      <c r="R49" s="15">
        <f>Salary!H51+Payments!N78+Draws!M43</f>
        <v>766328.59</v>
      </c>
      <c r="S49" s="1"/>
      <c r="T49" s="1"/>
      <c r="U49" s="1"/>
      <c r="V49" s="1"/>
      <c r="W49" s="1"/>
      <c r="X49" s="1"/>
      <c r="Y49" s="1"/>
      <c r="Z49" s="1"/>
      <c r="AA49" s="1"/>
    </row>
    <row r="50" ht="15.0" customHeight="1">
      <c r="A50" s="5"/>
      <c r="B50" s="19">
        <v>42950.0</v>
      </c>
      <c r="C50" s="20" t="s">
        <v>51</v>
      </c>
      <c r="D50" s="20" t="s">
        <v>55</v>
      </c>
      <c r="E50" s="20" t="s">
        <v>60</v>
      </c>
      <c r="F50" s="13">
        <v>60.0</v>
      </c>
      <c r="G50" s="13">
        <v>0.0</v>
      </c>
      <c r="H50" s="13">
        <v>0.0</v>
      </c>
      <c r="I50" s="13">
        <v>0.0</v>
      </c>
      <c r="J50" s="13">
        <v>0.0</v>
      </c>
      <c r="K50" s="21">
        <v>387291.19</v>
      </c>
      <c r="L50" s="22">
        <f t="shared" si="1"/>
        <v>7823.25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0" customHeight="1">
      <c r="A51" s="5"/>
      <c r="B51" s="19">
        <v>42950.0</v>
      </c>
      <c r="C51" s="20" t="s">
        <v>51</v>
      </c>
      <c r="D51" s="20" t="s">
        <v>61</v>
      </c>
      <c r="E51" s="20" t="s">
        <v>62</v>
      </c>
      <c r="F51" s="13">
        <v>190.0</v>
      </c>
      <c r="G51" s="13">
        <v>0.0</v>
      </c>
      <c r="H51" s="13">
        <v>0.0</v>
      </c>
      <c r="I51" s="13">
        <v>0.0</v>
      </c>
      <c r="J51" s="13">
        <v>0.0</v>
      </c>
      <c r="K51" s="21">
        <v>387481.19</v>
      </c>
      <c r="L51" s="22">
        <f t="shared" si="1"/>
        <v>190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0" customHeight="1">
      <c r="A52" s="5"/>
      <c r="B52" s="19">
        <v>42951.0</v>
      </c>
      <c r="C52" s="20" t="s">
        <v>51</v>
      </c>
      <c r="D52" s="20" t="s">
        <v>55</v>
      </c>
      <c r="E52" s="20" t="s">
        <v>63</v>
      </c>
      <c r="F52" s="13">
        <v>60.0</v>
      </c>
      <c r="G52" s="13">
        <v>0.0</v>
      </c>
      <c r="H52" s="13">
        <v>0.0</v>
      </c>
      <c r="I52" s="13">
        <v>0.0</v>
      </c>
      <c r="J52" s="13">
        <v>0.0</v>
      </c>
      <c r="K52" s="21">
        <v>387620.41</v>
      </c>
      <c r="L52" s="22">
        <f t="shared" si="1"/>
        <v>139.22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0" customHeight="1">
      <c r="A53" s="5"/>
      <c r="B53" s="19">
        <v>42951.0</v>
      </c>
      <c r="C53" s="20" t="s">
        <v>51</v>
      </c>
      <c r="D53" s="20" t="s">
        <v>61</v>
      </c>
      <c r="E53" s="20" t="s">
        <v>64</v>
      </c>
      <c r="F53" s="13">
        <v>130.0</v>
      </c>
      <c r="G53" s="13">
        <v>0.0</v>
      </c>
      <c r="H53" s="13">
        <v>0.0</v>
      </c>
      <c r="I53" s="13">
        <v>0.0</v>
      </c>
      <c r="J53" s="13">
        <v>0.0</v>
      </c>
      <c r="K53" s="21">
        <v>387750.41</v>
      </c>
      <c r="L53" s="22">
        <f t="shared" si="1"/>
        <v>130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0" customHeight="1">
      <c r="A54" s="5"/>
      <c r="B54" s="19">
        <v>42956.0</v>
      </c>
      <c r="C54" s="20" t="s">
        <v>51</v>
      </c>
      <c r="D54" s="20" t="s">
        <v>61</v>
      </c>
      <c r="E54" s="20" t="s">
        <v>64</v>
      </c>
      <c r="F54" s="13">
        <v>70.0</v>
      </c>
      <c r="G54" s="13">
        <v>0.0</v>
      </c>
      <c r="H54" s="13">
        <v>0.0</v>
      </c>
      <c r="I54" s="13">
        <v>0.0</v>
      </c>
      <c r="J54" s="13">
        <v>0.0</v>
      </c>
      <c r="K54" s="21">
        <v>388216.49</v>
      </c>
      <c r="L54" s="22">
        <f t="shared" si="1"/>
        <v>466.08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0" customHeight="1">
      <c r="A55" s="5"/>
      <c r="B55" s="19">
        <v>42960.0</v>
      </c>
      <c r="C55" s="20" t="s">
        <v>51</v>
      </c>
      <c r="D55" s="20" t="s">
        <v>55</v>
      </c>
      <c r="E55" s="20" t="s">
        <v>65</v>
      </c>
      <c r="F55" s="13">
        <v>30.0</v>
      </c>
      <c r="G55" s="13">
        <v>0.0</v>
      </c>
      <c r="H55" s="13">
        <v>0.0</v>
      </c>
      <c r="I55" s="13">
        <v>0.0</v>
      </c>
      <c r="J55" s="13">
        <v>0.0</v>
      </c>
      <c r="K55" s="21">
        <v>388563.36</v>
      </c>
      <c r="L55" s="22">
        <f t="shared" si="1"/>
        <v>346.87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0" customHeight="1">
      <c r="A56" s="5"/>
      <c r="B56" s="19">
        <v>42978.0</v>
      </c>
      <c r="C56" s="20" t="s">
        <v>51</v>
      </c>
      <c r="D56" s="20" t="s">
        <v>66</v>
      </c>
      <c r="E56" s="20" t="s">
        <v>67</v>
      </c>
      <c r="F56" s="13">
        <v>15.0</v>
      </c>
      <c r="G56" s="13">
        <v>0.0</v>
      </c>
      <c r="H56" s="13">
        <v>0.0</v>
      </c>
      <c r="I56" s="13">
        <v>0.0</v>
      </c>
      <c r="J56" s="13">
        <v>0.0</v>
      </c>
      <c r="K56" s="21">
        <v>390004.26</v>
      </c>
      <c r="L56" s="22">
        <f t="shared" si="1"/>
        <v>1440.9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0" customHeight="1">
      <c r="A57" s="5"/>
      <c r="B57" s="19">
        <v>42978.0</v>
      </c>
      <c r="C57" s="20" t="s">
        <v>46</v>
      </c>
      <c r="D57" s="20" t="s">
        <v>68</v>
      </c>
      <c r="E57" s="20" t="s">
        <v>69</v>
      </c>
      <c r="F57" s="21">
        <v>3500.0</v>
      </c>
      <c r="G57" s="13">
        <v>772.1</v>
      </c>
      <c r="H57" s="21">
        <v>2727.9</v>
      </c>
      <c r="I57" s="13">
        <v>0.0</v>
      </c>
      <c r="J57" s="13">
        <v>0.0</v>
      </c>
      <c r="K57" s="21">
        <v>386504.26</v>
      </c>
      <c r="L57" s="22">
        <f t="shared" si="1"/>
        <v>-3500</v>
      </c>
      <c r="M57" s="1"/>
      <c r="N57" s="1">
        <f>F57*0.6</f>
        <v>2100</v>
      </c>
      <c r="O57" s="1"/>
      <c r="P57" s="1">
        <f>F57/0.25</f>
        <v>14000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0" hidden="1" customHeight="1">
      <c r="A58" s="5"/>
      <c r="B58" s="19">
        <v>42984.0</v>
      </c>
      <c r="C58" s="20" t="s">
        <v>51</v>
      </c>
      <c r="D58" s="20" t="s">
        <v>70</v>
      </c>
      <c r="E58" s="20" t="s">
        <v>67</v>
      </c>
      <c r="F58" s="13">
        <v>15.0</v>
      </c>
      <c r="G58" s="13">
        <v>0.0</v>
      </c>
      <c r="H58" s="13">
        <v>0.0</v>
      </c>
      <c r="I58" s="13">
        <v>0.0</v>
      </c>
      <c r="J58" s="13">
        <v>0.0</v>
      </c>
      <c r="K58" s="21">
        <v>386994.56</v>
      </c>
      <c r="L58" s="22">
        <f t="shared" si="1"/>
        <v>490.3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0" customHeight="1">
      <c r="A59" s="5"/>
      <c r="B59" s="19">
        <v>42984.0</v>
      </c>
      <c r="C59" s="20" t="s">
        <v>46</v>
      </c>
      <c r="D59" s="20" t="s">
        <v>68</v>
      </c>
      <c r="E59" s="20" t="s">
        <v>69</v>
      </c>
      <c r="F59" s="21">
        <v>3500.0</v>
      </c>
      <c r="G59" s="13">
        <v>15.0</v>
      </c>
      <c r="H59" s="21">
        <v>3485.0</v>
      </c>
      <c r="I59" s="13">
        <v>0.0</v>
      </c>
      <c r="J59" s="13">
        <v>0.0</v>
      </c>
      <c r="K59" s="21">
        <v>383494.56</v>
      </c>
      <c r="L59" s="22">
        <f t="shared" si="1"/>
        <v>-3500</v>
      </c>
      <c r="M59" s="1"/>
      <c r="N59" s="1"/>
      <c r="O59" s="1"/>
      <c r="P59" s="1">
        <f>F59/0.25</f>
        <v>14000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0" hidden="1" customHeight="1">
      <c r="A60" s="5"/>
      <c r="B60" s="19">
        <v>42985.0</v>
      </c>
      <c r="C60" s="20" t="s">
        <v>51</v>
      </c>
      <c r="D60" s="20" t="s">
        <v>52</v>
      </c>
      <c r="E60" s="20" t="s">
        <v>71</v>
      </c>
      <c r="F60" s="13">
        <v>25.0</v>
      </c>
      <c r="G60" s="13">
        <v>0.0</v>
      </c>
      <c r="H60" s="13">
        <v>0.0</v>
      </c>
      <c r="I60" s="13">
        <v>0.0</v>
      </c>
      <c r="J60" s="13">
        <v>0.0</v>
      </c>
      <c r="K60" s="21">
        <v>383598.78</v>
      </c>
      <c r="L60" s="22">
        <f t="shared" si="1"/>
        <v>104.22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0" hidden="1" customHeight="1">
      <c r="A61" s="5"/>
      <c r="B61" s="19">
        <v>43003.0</v>
      </c>
      <c r="C61" s="20" t="s">
        <v>51</v>
      </c>
      <c r="D61" s="20" t="s">
        <v>70</v>
      </c>
      <c r="E61" s="20" t="s">
        <v>67</v>
      </c>
      <c r="F61" s="13">
        <v>15.0</v>
      </c>
      <c r="G61" s="13">
        <v>0.0</v>
      </c>
      <c r="H61" s="13">
        <v>0.0</v>
      </c>
      <c r="I61" s="13">
        <v>0.0</v>
      </c>
      <c r="J61" s="13">
        <v>0.0</v>
      </c>
      <c r="K61" s="21">
        <v>385094.42</v>
      </c>
      <c r="L61" s="22">
        <f t="shared" si="1"/>
        <v>1495.64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0" customHeight="1">
      <c r="A62" s="5"/>
      <c r="B62" s="19">
        <v>43003.0</v>
      </c>
      <c r="C62" s="20" t="s">
        <v>46</v>
      </c>
      <c r="D62" s="20" t="s">
        <v>68</v>
      </c>
      <c r="E62" s="20" t="s">
        <v>69</v>
      </c>
      <c r="F62" s="21">
        <v>5250.0</v>
      </c>
      <c r="G62" s="13">
        <v>40.0</v>
      </c>
      <c r="H62" s="13">
        <v>926.12</v>
      </c>
      <c r="I62" s="21">
        <v>4283.88</v>
      </c>
      <c r="J62" s="13">
        <v>0.0</v>
      </c>
      <c r="K62" s="21">
        <v>379844.42</v>
      </c>
      <c r="L62" s="22">
        <f t="shared" si="1"/>
        <v>-5250</v>
      </c>
      <c r="M62" s="1"/>
      <c r="N62" s="1"/>
      <c r="O62" s="1"/>
      <c r="P62" s="1">
        <f>F62/0.25</f>
        <v>21000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0" hidden="1" customHeight="1">
      <c r="A63" s="5"/>
      <c r="B63" s="19">
        <v>43006.0</v>
      </c>
      <c r="C63" s="20" t="s">
        <v>51</v>
      </c>
      <c r="D63" s="20" t="s">
        <v>55</v>
      </c>
      <c r="E63" s="20" t="s">
        <v>72</v>
      </c>
      <c r="F63" s="13">
        <v>30.0</v>
      </c>
      <c r="G63" s="13">
        <v>0.0</v>
      </c>
      <c r="H63" s="13">
        <v>0.0</v>
      </c>
      <c r="I63" s="13">
        <v>0.0</v>
      </c>
      <c r="J63" s="13">
        <v>0.0</v>
      </c>
      <c r="K63" s="21">
        <v>380124.18</v>
      </c>
      <c r="L63" s="22">
        <f t="shared" si="1"/>
        <v>279.76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0" customHeight="1">
      <c r="A64" s="5"/>
      <c r="B64" s="19">
        <v>43045.0</v>
      </c>
      <c r="C64" s="20" t="s">
        <v>46</v>
      </c>
      <c r="D64" s="20" t="s">
        <v>73</v>
      </c>
      <c r="E64" s="20" t="s">
        <v>74</v>
      </c>
      <c r="F64" s="13">
        <v>961.87</v>
      </c>
      <c r="G64" s="13">
        <v>30.0</v>
      </c>
      <c r="H64" s="13">
        <v>931.87</v>
      </c>
      <c r="I64" s="13">
        <v>0.0</v>
      </c>
      <c r="J64" s="13">
        <v>0.0</v>
      </c>
      <c r="K64" s="21">
        <v>382409.2</v>
      </c>
      <c r="L64" s="22">
        <f t="shared" si="1"/>
        <v>2285.02</v>
      </c>
      <c r="M64" s="1"/>
      <c r="N64" s="1"/>
      <c r="O64" s="1"/>
      <c r="P64" s="1">
        <f t="shared" ref="P64:P69" si="2">F64/0.25</f>
        <v>3847.48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0" customHeight="1">
      <c r="A65" s="5"/>
      <c r="B65" s="19">
        <v>43077.0</v>
      </c>
      <c r="C65" s="20" t="s">
        <v>46</v>
      </c>
      <c r="D65" s="20" t="s">
        <v>73</v>
      </c>
      <c r="E65" s="20" t="s">
        <v>75</v>
      </c>
      <c r="F65" s="13">
        <v>883.43</v>
      </c>
      <c r="G65" s="13">
        <v>0.0</v>
      </c>
      <c r="H65" s="13">
        <v>883.43</v>
      </c>
      <c r="I65" s="13">
        <v>0.0</v>
      </c>
      <c r="J65" s="13">
        <v>0.0</v>
      </c>
      <c r="K65" s="21">
        <v>384189.88</v>
      </c>
      <c r="L65" s="22">
        <f t="shared" si="1"/>
        <v>1780.68</v>
      </c>
      <c r="M65" s="1"/>
      <c r="N65" s="1"/>
      <c r="O65" s="1"/>
      <c r="P65" s="1">
        <f t="shared" si="2"/>
        <v>3533.72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0" customHeight="1">
      <c r="A66" s="5"/>
      <c r="B66" s="19">
        <v>43112.0</v>
      </c>
      <c r="C66" s="20" t="s">
        <v>46</v>
      </c>
      <c r="D66" s="20" t="s">
        <v>73</v>
      </c>
      <c r="E66" s="20" t="s">
        <v>76</v>
      </c>
      <c r="F66" s="13">
        <v>883.43</v>
      </c>
      <c r="G66" s="13">
        <v>0.0</v>
      </c>
      <c r="H66" s="13">
        <v>883.43</v>
      </c>
      <c r="I66" s="13">
        <v>0.0</v>
      </c>
      <c r="J66" s="13">
        <v>0.0</v>
      </c>
      <c r="K66" s="21">
        <v>386220.33</v>
      </c>
      <c r="L66" s="22">
        <f t="shared" si="1"/>
        <v>2030.45</v>
      </c>
      <c r="M66" s="1"/>
      <c r="N66" s="1"/>
      <c r="O66" s="1"/>
      <c r="P66" s="1">
        <f t="shared" si="2"/>
        <v>3533.72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0" customHeight="1">
      <c r="A67" s="5"/>
      <c r="B67" s="19">
        <v>43143.0</v>
      </c>
      <c r="C67" s="20" t="s">
        <v>46</v>
      </c>
      <c r="D67" s="20" t="s">
        <v>73</v>
      </c>
      <c r="E67" s="20" t="s">
        <v>77</v>
      </c>
      <c r="F67" s="13">
        <v>883.43</v>
      </c>
      <c r="G67" s="13">
        <v>0.0</v>
      </c>
      <c r="H67" s="13">
        <v>883.43</v>
      </c>
      <c r="I67" s="13">
        <v>0.0</v>
      </c>
      <c r="J67" s="13">
        <v>0.0</v>
      </c>
      <c r="K67" s="21">
        <v>387917.76</v>
      </c>
      <c r="L67" s="22">
        <f t="shared" si="1"/>
        <v>1697.43</v>
      </c>
      <c r="M67" s="1"/>
      <c r="N67" s="1"/>
      <c r="O67" s="1"/>
      <c r="P67" s="1">
        <f t="shared" si="2"/>
        <v>3533.72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0" customHeight="1">
      <c r="A68" s="5"/>
      <c r="B68" s="19">
        <v>43168.0</v>
      </c>
      <c r="C68" s="20" t="s">
        <v>46</v>
      </c>
      <c r="D68" s="20" t="s">
        <v>73</v>
      </c>
      <c r="E68" s="20" t="s">
        <v>78</v>
      </c>
      <c r="F68" s="13">
        <v>883.43</v>
      </c>
      <c r="G68" s="13">
        <v>0.0</v>
      </c>
      <c r="H68" s="13">
        <v>883.43</v>
      </c>
      <c r="I68" s="13">
        <v>0.0</v>
      </c>
      <c r="J68" s="13">
        <v>0.0</v>
      </c>
      <c r="K68" s="21">
        <v>389115.67</v>
      </c>
      <c r="L68" s="22">
        <f t="shared" si="1"/>
        <v>1197.91</v>
      </c>
      <c r="M68" s="1"/>
      <c r="N68" s="1"/>
      <c r="O68" s="1"/>
      <c r="P68" s="1">
        <f t="shared" si="2"/>
        <v>3533.72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0" customHeight="1">
      <c r="A69" s="5"/>
      <c r="B69" s="19">
        <v>43195.0</v>
      </c>
      <c r="C69" s="20" t="s">
        <v>46</v>
      </c>
      <c r="D69" s="20" t="s">
        <v>79</v>
      </c>
      <c r="E69" s="20" t="s">
        <v>80</v>
      </c>
      <c r="F69" s="13">
        <v>883.43</v>
      </c>
      <c r="G69" s="13">
        <v>0.0</v>
      </c>
      <c r="H69" s="13">
        <v>883.43</v>
      </c>
      <c r="I69" s="13">
        <v>0.0</v>
      </c>
      <c r="J69" s="13">
        <v>0.0</v>
      </c>
      <c r="K69" s="21">
        <v>390480.08</v>
      </c>
      <c r="L69" s="22">
        <f t="shared" si="1"/>
        <v>1364.41</v>
      </c>
      <c r="M69" s="1"/>
      <c r="N69" s="1"/>
      <c r="O69" s="1"/>
      <c r="P69" s="1">
        <f t="shared" si="2"/>
        <v>3533.72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0" hidden="1" customHeight="1">
      <c r="A70" s="5"/>
      <c r="B70" s="19">
        <v>43213.0</v>
      </c>
      <c r="C70" s="20" t="s">
        <v>51</v>
      </c>
      <c r="D70" s="20" t="s">
        <v>66</v>
      </c>
      <c r="E70" s="20" t="s">
        <v>81</v>
      </c>
      <c r="F70" s="13">
        <v>6.0</v>
      </c>
      <c r="G70" s="13">
        <v>0.0</v>
      </c>
      <c r="H70" s="13">
        <v>0.0</v>
      </c>
      <c r="I70" s="13">
        <v>0.0</v>
      </c>
      <c r="J70" s="13">
        <v>0.0</v>
      </c>
      <c r="K70" s="21">
        <v>391984.65</v>
      </c>
      <c r="L70" s="22">
        <f t="shared" si="1"/>
        <v>1504.57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0" hidden="1" customHeight="1">
      <c r="A71" s="5"/>
      <c r="B71" s="19">
        <v>43223.0</v>
      </c>
      <c r="C71" s="20" t="s">
        <v>51</v>
      </c>
      <c r="D71" s="20" t="s">
        <v>66</v>
      </c>
      <c r="E71" s="20" t="s">
        <v>82</v>
      </c>
      <c r="F71" s="13">
        <v>13.0</v>
      </c>
      <c r="G71" s="13">
        <v>0.0</v>
      </c>
      <c r="H71" s="13">
        <v>0.0</v>
      </c>
      <c r="I71" s="13">
        <v>0.0</v>
      </c>
      <c r="J71" s="13">
        <v>0.0</v>
      </c>
      <c r="K71" s="21">
        <v>392830.18</v>
      </c>
      <c r="L71" s="22">
        <f t="shared" si="1"/>
        <v>845.53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0" customHeight="1">
      <c r="A72" s="5"/>
      <c r="B72" s="19">
        <v>43224.0</v>
      </c>
      <c r="C72" s="20" t="s">
        <v>46</v>
      </c>
      <c r="D72" s="20" t="s">
        <v>79</v>
      </c>
      <c r="E72" s="20" t="s">
        <v>83</v>
      </c>
      <c r="F72" s="21">
        <v>1055.85</v>
      </c>
      <c r="G72" s="13">
        <v>19.0</v>
      </c>
      <c r="H72" s="21">
        <v>1036.85</v>
      </c>
      <c r="I72" s="13">
        <v>0.0</v>
      </c>
      <c r="J72" s="13">
        <v>0.0</v>
      </c>
      <c r="K72" s="21">
        <v>391857.59</v>
      </c>
      <c r="L72" s="22">
        <f t="shared" si="1"/>
        <v>-972.59</v>
      </c>
      <c r="M72" s="1"/>
      <c r="N72" s="22">
        <f>H72-G72</f>
        <v>1017.85</v>
      </c>
      <c r="O72" s="1"/>
      <c r="P72" s="1">
        <f>F72/0.25</f>
        <v>4223.4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0" hidden="1" customHeight="1">
      <c r="A73" s="5"/>
      <c r="B73" s="19">
        <v>43237.0</v>
      </c>
      <c r="C73" s="20" t="s">
        <v>51</v>
      </c>
      <c r="D73" s="20" t="s">
        <v>66</v>
      </c>
      <c r="E73" s="20" t="s">
        <v>84</v>
      </c>
      <c r="F73" s="13">
        <v>6.0</v>
      </c>
      <c r="G73" s="13">
        <v>0.0</v>
      </c>
      <c r="H73" s="13">
        <v>0.0</v>
      </c>
      <c r="I73" s="13">
        <v>0.0</v>
      </c>
      <c r="J73" s="13">
        <v>0.0</v>
      </c>
      <c r="K73" s="21">
        <v>392945.88</v>
      </c>
      <c r="L73" s="22">
        <f t="shared" si="1"/>
        <v>1088.29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0" hidden="1" customHeight="1">
      <c r="A74" s="5"/>
      <c r="B74" s="19">
        <v>43252.0</v>
      </c>
      <c r="C74" s="20" t="s">
        <v>51</v>
      </c>
      <c r="D74" s="20" t="s">
        <v>55</v>
      </c>
      <c r="E74" s="20" t="s">
        <v>85</v>
      </c>
      <c r="F74" s="13">
        <v>38.0</v>
      </c>
      <c r="G74" s="13">
        <v>0.0</v>
      </c>
      <c r="H74" s="13">
        <v>0.0</v>
      </c>
      <c r="I74" s="13">
        <v>0.0</v>
      </c>
      <c r="J74" s="13">
        <v>0.0</v>
      </c>
      <c r="K74" s="21">
        <v>394232.69</v>
      </c>
      <c r="L74" s="22">
        <f t="shared" si="1"/>
        <v>1286.81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0" customHeight="1">
      <c r="A75" s="5"/>
      <c r="B75" s="19">
        <v>43255.0</v>
      </c>
      <c r="C75" s="20" t="s">
        <v>46</v>
      </c>
      <c r="D75" s="20" t="s">
        <v>73</v>
      </c>
      <c r="E75" s="20" t="s">
        <v>86</v>
      </c>
      <c r="F75" s="21">
        <v>1055.85</v>
      </c>
      <c r="G75" s="13">
        <v>44.0</v>
      </c>
      <c r="H75" s="21">
        <v>1011.85</v>
      </c>
      <c r="I75" s="13">
        <v>0.0</v>
      </c>
      <c r="J75" s="13">
        <v>0.0</v>
      </c>
      <c r="K75" s="21">
        <v>393426.6</v>
      </c>
      <c r="L75" s="22">
        <f t="shared" si="1"/>
        <v>-806.09</v>
      </c>
      <c r="M75" s="1"/>
      <c r="N75" s="1"/>
      <c r="O75" s="1"/>
      <c r="P75" s="1">
        <f>F75/0.25</f>
        <v>4223.4</v>
      </c>
      <c r="Q75" s="1"/>
      <c r="R75" s="1"/>
      <c r="S75" s="1"/>
      <c r="T75" s="1"/>
      <c r="U75" s="1"/>
      <c r="V75" s="1"/>
      <c r="W75" s="1"/>
      <c r="X75" s="1"/>
      <c r="Y75" s="1"/>
      <c r="Z75" s="22">
        <v>8800.0</v>
      </c>
      <c r="AA75" s="1"/>
    </row>
    <row r="76" ht="15.0" hidden="1" customHeight="1">
      <c r="A76" s="5"/>
      <c r="B76" s="19">
        <v>43257.0</v>
      </c>
      <c r="C76" s="20" t="s">
        <v>51</v>
      </c>
      <c r="D76" s="20" t="s">
        <v>66</v>
      </c>
      <c r="E76" s="20" t="s">
        <v>85</v>
      </c>
      <c r="F76" s="13">
        <v>6.0</v>
      </c>
      <c r="G76" s="13">
        <v>0.0</v>
      </c>
      <c r="H76" s="13">
        <v>0.0</v>
      </c>
      <c r="I76" s="13">
        <v>0.0</v>
      </c>
      <c r="J76" s="13">
        <v>0.0</v>
      </c>
      <c r="K76" s="21">
        <v>393599.1</v>
      </c>
      <c r="L76" s="22">
        <f t="shared" si="1"/>
        <v>172.5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0" hidden="1" customHeight="1">
      <c r="A77" s="5"/>
      <c r="B77" s="19">
        <v>43266.0</v>
      </c>
      <c r="C77" s="20" t="s">
        <v>51</v>
      </c>
      <c r="D77" s="20" t="s">
        <v>66</v>
      </c>
      <c r="E77" s="20" t="s">
        <v>87</v>
      </c>
      <c r="F77" s="13">
        <v>13.5</v>
      </c>
      <c r="G77" s="13">
        <v>0.0</v>
      </c>
      <c r="H77" s="13">
        <v>0.0</v>
      </c>
      <c r="I77" s="13">
        <v>0.0</v>
      </c>
      <c r="J77" s="13">
        <v>0.0</v>
      </c>
      <c r="K77" s="21">
        <v>394361.89</v>
      </c>
      <c r="L77" s="22">
        <f t="shared" si="1"/>
        <v>762.79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0" customHeight="1">
      <c r="A78" s="5"/>
      <c r="B78" s="19">
        <v>43273.0</v>
      </c>
      <c r="C78" s="20" t="s">
        <v>46</v>
      </c>
      <c r="D78" s="20" t="s">
        <v>73</v>
      </c>
      <c r="E78" s="20" t="s">
        <v>88</v>
      </c>
      <c r="F78" s="21">
        <v>1055.85</v>
      </c>
      <c r="G78" s="13">
        <v>19.5</v>
      </c>
      <c r="H78" s="21">
        <v>1036.35</v>
      </c>
      <c r="I78" s="13">
        <v>0.0</v>
      </c>
      <c r="J78" s="13">
        <v>0.0</v>
      </c>
      <c r="K78" s="21">
        <v>393888.81</v>
      </c>
      <c r="L78" s="22">
        <f t="shared" si="1"/>
        <v>-473.08</v>
      </c>
      <c r="M78" s="1"/>
      <c r="N78" s="1"/>
      <c r="O78" s="1"/>
      <c r="P78" s="1">
        <f t="shared" ref="P78:P79" si="3">F78/0.25</f>
        <v>4223.4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0" customHeight="1">
      <c r="A79" s="5"/>
      <c r="B79" s="19">
        <v>43313.0</v>
      </c>
      <c r="C79" s="20" t="s">
        <v>46</v>
      </c>
      <c r="D79" s="20" t="s">
        <v>73</v>
      </c>
      <c r="E79" s="20" t="s">
        <v>89</v>
      </c>
      <c r="F79" s="21">
        <v>1055.85</v>
      </c>
      <c r="G79" s="13">
        <v>0.0</v>
      </c>
      <c r="H79" s="21">
        <v>1055.85</v>
      </c>
      <c r="I79" s="13">
        <v>0.0</v>
      </c>
      <c r="J79" s="13">
        <v>0.0</v>
      </c>
      <c r="K79" s="21">
        <v>396163.1</v>
      </c>
      <c r="L79" s="22">
        <f t="shared" si="1"/>
        <v>2274.29</v>
      </c>
      <c r="M79" s="1"/>
      <c r="N79" s="1"/>
      <c r="O79" s="1"/>
      <c r="P79" s="1">
        <f t="shared" si="3"/>
        <v>4223.4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0" hidden="1" customHeight="1">
      <c r="A80" s="5"/>
      <c r="B80" s="19">
        <v>43328.0</v>
      </c>
      <c r="C80" s="20" t="s">
        <v>51</v>
      </c>
      <c r="D80" s="20" t="s">
        <v>61</v>
      </c>
      <c r="E80" s="20" t="s">
        <v>90</v>
      </c>
      <c r="F80" s="13">
        <v>60.0</v>
      </c>
      <c r="G80" s="13">
        <v>0.0</v>
      </c>
      <c r="H80" s="13">
        <v>0.0</v>
      </c>
      <c r="I80" s="13">
        <v>0.0</v>
      </c>
      <c r="J80" s="13">
        <v>0.0</v>
      </c>
      <c r="K80" s="21">
        <v>397471.91</v>
      </c>
      <c r="L80" s="22">
        <f t="shared" si="1"/>
        <v>1308.81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22">
        <v>53000.0</v>
      </c>
      <c r="AA80" s="1"/>
    </row>
    <row r="81" ht="15.0" customHeight="1">
      <c r="A81" s="5"/>
      <c r="B81" s="19">
        <v>43330.0</v>
      </c>
      <c r="C81" s="20" t="s">
        <v>46</v>
      </c>
      <c r="D81" s="20" t="s">
        <v>73</v>
      </c>
      <c r="E81" s="20" t="s">
        <v>91</v>
      </c>
      <c r="F81" s="21">
        <v>1055.85</v>
      </c>
      <c r="G81" s="13">
        <v>60.0</v>
      </c>
      <c r="H81" s="13">
        <v>995.85</v>
      </c>
      <c r="I81" s="13">
        <v>0.0</v>
      </c>
      <c r="J81" s="13">
        <v>0.0</v>
      </c>
      <c r="K81" s="21">
        <v>396582.56</v>
      </c>
      <c r="L81" s="22">
        <f t="shared" si="1"/>
        <v>-889.35</v>
      </c>
      <c r="M81" s="1"/>
      <c r="N81" s="1"/>
      <c r="O81" s="1"/>
      <c r="P81" s="1">
        <f>F81/0.25</f>
        <v>4223.4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0" hidden="1" customHeight="1">
      <c r="A82" s="5"/>
      <c r="B82" s="19">
        <v>43350.0</v>
      </c>
      <c r="C82" s="20" t="s">
        <v>51</v>
      </c>
      <c r="D82" s="20" t="s">
        <v>66</v>
      </c>
      <c r="E82" s="20" t="s">
        <v>92</v>
      </c>
      <c r="F82" s="13">
        <v>13.5</v>
      </c>
      <c r="G82" s="13">
        <v>0.0</v>
      </c>
      <c r="H82" s="13">
        <v>0.0</v>
      </c>
      <c r="I82" s="13">
        <v>0.0</v>
      </c>
      <c r="J82" s="13">
        <v>0.0</v>
      </c>
      <c r="K82" s="21">
        <v>398261.14</v>
      </c>
      <c r="L82" s="22">
        <f t="shared" si="1"/>
        <v>1678.58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0" customHeight="1">
      <c r="A83" s="5"/>
      <c r="B83" s="19">
        <v>43358.0</v>
      </c>
      <c r="C83" s="20" t="s">
        <v>46</v>
      </c>
      <c r="D83" s="20" t="s">
        <v>73</v>
      </c>
      <c r="E83" s="20" t="s">
        <v>93</v>
      </c>
      <c r="F83" s="21">
        <v>1055.85</v>
      </c>
      <c r="G83" s="13">
        <v>13.5</v>
      </c>
      <c r="H83" s="13">
        <v>87.41</v>
      </c>
      <c r="I83" s="13">
        <v>954.94</v>
      </c>
      <c r="J83" s="13">
        <v>0.0</v>
      </c>
      <c r="K83" s="21">
        <v>397875.48</v>
      </c>
      <c r="L83" s="22">
        <f t="shared" si="1"/>
        <v>-385.66</v>
      </c>
      <c r="M83" s="1"/>
      <c r="N83" s="1"/>
      <c r="O83" s="1"/>
      <c r="P83" s="1">
        <f>F83/0.25</f>
        <v>4223.4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0" hidden="1" customHeight="1">
      <c r="A84" s="5"/>
      <c r="B84" s="19">
        <v>43369.0</v>
      </c>
      <c r="C84" s="20" t="s">
        <v>51</v>
      </c>
      <c r="D84" s="20" t="s">
        <v>66</v>
      </c>
      <c r="E84" s="20" t="s">
        <v>94</v>
      </c>
      <c r="F84" s="13">
        <v>13.5</v>
      </c>
      <c r="G84" s="13">
        <v>0.0</v>
      </c>
      <c r="H84" s="13">
        <v>0.0</v>
      </c>
      <c r="I84" s="13">
        <v>0.0</v>
      </c>
      <c r="J84" s="13">
        <v>0.0</v>
      </c>
      <c r="K84" s="21">
        <v>398848.24</v>
      </c>
      <c r="L84" s="22">
        <f t="shared" si="1"/>
        <v>972.76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0" hidden="1" customHeight="1">
      <c r="A85" s="5"/>
      <c r="B85" s="19">
        <v>43375.0</v>
      </c>
      <c r="C85" s="20" t="s">
        <v>51</v>
      </c>
      <c r="D85" s="20" t="s">
        <v>55</v>
      </c>
      <c r="E85" s="20" t="s">
        <v>95</v>
      </c>
      <c r="F85" s="13">
        <v>25.0</v>
      </c>
      <c r="G85" s="13">
        <v>0.0</v>
      </c>
      <c r="H85" s="13">
        <v>0.0</v>
      </c>
      <c r="I85" s="13">
        <v>0.0</v>
      </c>
      <c r="J85" s="13">
        <v>0.0</v>
      </c>
      <c r="K85" s="21">
        <v>399396.47</v>
      </c>
      <c r="L85" s="22">
        <f t="shared" si="1"/>
        <v>548.23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0" hidden="1" customHeight="1">
      <c r="A86" s="5"/>
      <c r="B86" s="19">
        <v>43375.0</v>
      </c>
      <c r="C86" s="20" t="s">
        <v>51</v>
      </c>
      <c r="D86" s="20" t="s">
        <v>66</v>
      </c>
      <c r="E86" s="20" t="s">
        <v>96</v>
      </c>
      <c r="F86" s="13">
        <v>64.5</v>
      </c>
      <c r="G86" s="13">
        <v>0.0</v>
      </c>
      <c r="H86" s="13">
        <v>0.0</v>
      </c>
      <c r="I86" s="13">
        <v>0.0</v>
      </c>
      <c r="J86" s="13">
        <v>0.0</v>
      </c>
      <c r="K86" s="21">
        <v>399460.97</v>
      </c>
      <c r="L86" s="22">
        <f t="shared" si="1"/>
        <v>64.5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0" hidden="1" customHeight="1">
      <c r="A87" s="5"/>
      <c r="B87" s="19">
        <v>43376.0</v>
      </c>
      <c r="C87" s="20" t="s">
        <v>51</v>
      </c>
      <c r="D87" s="20" t="s">
        <v>66</v>
      </c>
      <c r="E87" s="20" t="s">
        <v>97</v>
      </c>
      <c r="F87" s="13">
        <v>6.0</v>
      </c>
      <c r="G87" s="13">
        <v>0.0</v>
      </c>
      <c r="H87" s="13">
        <v>0.0</v>
      </c>
      <c r="I87" s="13">
        <v>0.0</v>
      </c>
      <c r="J87" s="13">
        <v>0.0</v>
      </c>
      <c r="K87" s="21">
        <v>399554.18</v>
      </c>
      <c r="L87" s="22">
        <f t="shared" si="1"/>
        <v>93.21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0" customHeight="1">
      <c r="A88" s="5"/>
      <c r="B88" s="19">
        <v>43386.0</v>
      </c>
      <c r="C88" s="20" t="s">
        <v>46</v>
      </c>
      <c r="D88" s="20" t="s">
        <v>73</v>
      </c>
      <c r="E88" s="20" t="s">
        <v>98</v>
      </c>
      <c r="F88" s="21">
        <v>1055.85</v>
      </c>
      <c r="G88" s="13">
        <v>109.0</v>
      </c>
      <c r="H88" s="13">
        <v>946.85</v>
      </c>
      <c r="I88" s="13">
        <v>0.0</v>
      </c>
      <c r="J88" s="13">
        <v>0.0</v>
      </c>
      <c r="K88" s="21">
        <v>399370.38</v>
      </c>
      <c r="L88" s="22">
        <f t="shared" si="1"/>
        <v>-183.8</v>
      </c>
      <c r="M88" s="1"/>
      <c r="N88" s="1"/>
      <c r="O88" s="1"/>
      <c r="P88" s="1">
        <f t="shared" ref="P88:P94" si="4">F88/0.25</f>
        <v>4223.4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0" customHeight="1">
      <c r="A89" s="5"/>
      <c r="B89" s="19">
        <v>43414.0</v>
      </c>
      <c r="C89" s="20" t="s">
        <v>46</v>
      </c>
      <c r="D89" s="20" t="s">
        <v>73</v>
      </c>
      <c r="E89" s="20" t="s">
        <v>99</v>
      </c>
      <c r="F89" s="21">
        <v>1055.85</v>
      </c>
      <c r="G89" s="13">
        <v>0.0</v>
      </c>
      <c r="H89" s="21">
        <v>1055.85</v>
      </c>
      <c r="I89" s="13">
        <v>0.0</v>
      </c>
      <c r="J89" s="13">
        <v>0.0</v>
      </c>
      <c r="K89" s="21">
        <v>400756.29</v>
      </c>
      <c r="L89" s="22">
        <f t="shared" si="1"/>
        <v>1385.91</v>
      </c>
      <c r="M89" s="1"/>
      <c r="N89" s="1">
        <f>0.6*H89</f>
        <v>633.51</v>
      </c>
      <c r="O89" s="1"/>
      <c r="P89" s="1">
        <f t="shared" si="4"/>
        <v>4223.4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0" customHeight="1">
      <c r="A90" s="5"/>
      <c r="B90" s="19">
        <v>43444.0</v>
      </c>
      <c r="C90" s="20" t="s">
        <v>46</v>
      </c>
      <c r="D90" s="20" t="s">
        <v>73</v>
      </c>
      <c r="E90" s="20" t="s">
        <v>100</v>
      </c>
      <c r="F90" s="21">
        <v>1055.85</v>
      </c>
      <c r="G90" s="13">
        <v>0.0</v>
      </c>
      <c r="H90" s="21">
        <v>1055.85</v>
      </c>
      <c r="I90" s="13">
        <v>0.0</v>
      </c>
      <c r="J90" s="13">
        <v>0.0</v>
      </c>
      <c r="K90" s="21">
        <v>402316.61</v>
      </c>
      <c r="L90" s="22">
        <f t="shared" si="1"/>
        <v>1560.32</v>
      </c>
      <c r="M90" s="1"/>
      <c r="N90" s="1"/>
      <c r="O90" s="1"/>
      <c r="P90" s="1">
        <f t="shared" si="4"/>
        <v>4223.4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0" customHeight="1">
      <c r="A91" s="5"/>
      <c r="B91" s="19">
        <v>43503.0</v>
      </c>
      <c r="C91" s="20" t="s">
        <v>46</v>
      </c>
      <c r="D91" s="20" t="s">
        <v>73</v>
      </c>
      <c r="E91" s="20" t="s">
        <v>101</v>
      </c>
      <c r="F91" s="21">
        <v>1055.85</v>
      </c>
      <c r="G91" s="13">
        <v>0.0</v>
      </c>
      <c r="H91" s="21">
        <v>1055.85</v>
      </c>
      <c r="I91" s="13">
        <v>0.0</v>
      </c>
      <c r="J91" s="13">
        <v>0.0</v>
      </c>
      <c r="K91" s="21">
        <v>406405.89</v>
      </c>
      <c r="L91" s="22">
        <f t="shared" si="1"/>
        <v>4089.28</v>
      </c>
      <c r="M91" s="1"/>
      <c r="N91" s="1"/>
      <c r="O91" s="1"/>
      <c r="P91" s="1">
        <f t="shared" si="4"/>
        <v>4223.4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0" customHeight="1">
      <c r="A92" s="5"/>
      <c r="B92" s="19">
        <v>43528.0</v>
      </c>
      <c r="C92" s="20" t="s">
        <v>46</v>
      </c>
      <c r="D92" s="20" t="s">
        <v>73</v>
      </c>
      <c r="E92" s="20" t="s">
        <v>102</v>
      </c>
      <c r="F92" s="21">
        <v>1055.85</v>
      </c>
      <c r="G92" s="13">
        <v>0.0</v>
      </c>
      <c r="H92" s="21">
        <v>1055.85</v>
      </c>
      <c r="I92" s="13">
        <v>0.0</v>
      </c>
      <c r="J92" s="13">
        <v>0.0</v>
      </c>
      <c r="K92" s="21">
        <v>407530.17</v>
      </c>
      <c r="L92" s="22">
        <f t="shared" si="1"/>
        <v>1124.28</v>
      </c>
      <c r="M92" s="1"/>
      <c r="N92" s="1"/>
      <c r="O92" s="1"/>
      <c r="P92" s="1">
        <f t="shared" si="4"/>
        <v>4223.4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0" customHeight="1">
      <c r="A93" s="5"/>
      <c r="B93" s="19">
        <v>43556.0</v>
      </c>
      <c r="C93" s="20" t="s">
        <v>46</v>
      </c>
      <c r="D93" s="20" t="s">
        <v>79</v>
      </c>
      <c r="E93" s="20" t="s">
        <v>103</v>
      </c>
      <c r="F93" s="21">
        <v>1055.85</v>
      </c>
      <c r="G93" s="13">
        <v>0.0</v>
      </c>
      <c r="H93" s="21">
        <v>1055.85</v>
      </c>
      <c r="I93" s="13">
        <v>0.0</v>
      </c>
      <c r="J93" s="13">
        <v>0.0</v>
      </c>
      <c r="K93" s="21">
        <v>408916.08</v>
      </c>
      <c r="L93" s="22">
        <f t="shared" si="1"/>
        <v>1385.91</v>
      </c>
      <c r="M93" s="1"/>
      <c r="N93" s="1"/>
      <c r="O93" s="1"/>
      <c r="P93" s="1">
        <f t="shared" si="4"/>
        <v>4223.4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0" customHeight="1">
      <c r="A94" s="5"/>
      <c r="B94" s="19">
        <v>43579.0</v>
      </c>
      <c r="C94" s="20" t="s">
        <v>46</v>
      </c>
      <c r="D94" s="20" t="s">
        <v>79</v>
      </c>
      <c r="E94" s="20" t="s">
        <v>104</v>
      </c>
      <c r="F94" s="21">
        <v>1055.85</v>
      </c>
      <c r="G94" s="13">
        <v>0.0</v>
      </c>
      <c r="H94" s="21">
        <v>1055.85</v>
      </c>
      <c r="I94" s="13">
        <v>0.0</v>
      </c>
      <c r="J94" s="13">
        <v>0.0</v>
      </c>
      <c r="K94" s="21">
        <v>409865.96</v>
      </c>
      <c r="L94" s="22">
        <f t="shared" si="1"/>
        <v>949.88</v>
      </c>
      <c r="M94" s="1"/>
      <c r="N94" s="1"/>
      <c r="O94" s="1"/>
      <c r="P94" s="1">
        <f t="shared" si="4"/>
        <v>4223.4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0" hidden="1" customHeight="1">
      <c r="A95" s="5"/>
      <c r="B95" s="19">
        <v>43594.0</v>
      </c>
      <c r="C95" s="20" t="s">
        <v>51</v>
      </c>
      <c r="D95" s="20" t="s">
        <v>66</v>
      </c>
      <c r="E95" s="20" t="s">
        <v>96</v>
      </c>
      <c r="F95" s="13">
        <v>51.0</v>
      </c>
      <c r="G95" s="13">
        <v>0.0</v>
      </c>
      <c r="H95" s="13">
        <v>0.0</v>
      </c>
      <c r="I95" s="13">
        <v>0.0</v>
      </c>
      <c r="J95" s="13">
        <v>0.0</v>
      </c>
      <c r="K95" s="21">
        <v>411225.04</v>
      </c>
      <c r="L95" s="22">
        <f t="shared" si="1"/>
        <v>1359.08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0" hidden="1" customHeight="1">
      <c r="A96" s="5"/>
      <c r="B96" s="19">
        <v>43594.0</v>
      </c>
      <c r="C96" s="20" t="s">
        <v>51</v>
      </c>
      <c r="D96" s="20" t="s">
        <v>105</v>
      </c>
      <c r="E96" s="20" t="s">
        <v>106</v>
      </c>
      <c r="F96" s="13">
        <v>25.0</v>
      </c>
      <c r="G96" s="13">
        <v>0.0</v>
      </c>
      <c r="H96" s="13">
        <v>0.0</v>
      </c>
      <c r="I96" s="13">
        <v>0.0</v>
      </c>
      <c r="J96" s="13">
        <v>0.0</v>
      </c>
      <c r="K96" s="21">
        <v>411250.04</v>
      </c>
      <c r="L96" s="22">
        <f t="shared" si="1"/>
        <v>25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0" hidden="1" customHeight="1">
      <c r="A97" s="5"/>
      <c r="B97" s="19">
        <v>43619.0</v>
      </c>
      <c r="C97" s="20" t="s">
        <v>51</v>
      </c>
      <c r="D97" s="20" t="s">
        <v>66</v>
      </c>
      <c r="E97" s="20" t="s">
        <v>107</v>
      </c>
      <c r="F97" s="13">
        <v>10.0</v>
      </c>
      <c r="G97" s="13">
        <v>0.0</v>
      </c>
      <c r="H97" s="13">
        <v>0.0</v>
      </c>
      <c r="I97" s="13">
        <v>0.0</v>
      </c>
      <c r="J97" s="13">
        <v>0.0</v>
      </c>
      <c r="K97" s="21">
        <v>413440.18</v>
      </c>
      <c r="L97" s="22">
        <f t="shared" si="1"/>
        <v>2190.14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0" hidden="1" customHeight="1">
      <c r="A98" s="5"/>
      <c r="B98" s="19">
        <v>43635.0</v>
      </c>
      <c r="C98" s="20" t="s">
        <v>51</v>
      </c>
      <c r="D98" s="20" t="s">
        <v>105</v>
      </c>
      <c r="E98" s="20" t="s">
        <v>107</v>
      </c>
      <c r="F98" s="13">
        <v>20.0</v>
      </c>
      <c r="G98" s="13">
        <v>0.0</v>
      </c>
      <c r="H98" s="13">
        <v>0.0</v>
      </c>
      <c r="I98" s="13">
        <v>0.0</v>
      </c>
      <c r="J98" s="13">
        <v>0.0</v>
      </c>
      <c r="K98" s="21">
        <v>414855.47</v>
      </c>
      <c r="L98" s="22">
        <f t="shared" si="1"/>
        <v>1415.29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0" customHeight="1">
      <c r="A99" s="5"/>
      <c r="B99" s="19">
        <v>43647.0</v>
      </c>
      <c r="C99" s="20" t="s">
        <v>46</v>
      </c>
      <c r="D99" s="20" t="s">
        <v>79</v>
      </c>
      <c r="E99" s="20" t="s">
        <v>108</v>
      </c>
      <c r="F99" s="21">
        <v>1055.85</v>
      </c>
      <c r="G99" s="13">
        <v>106.0</v>
      </c>
      <c r="H99" s="13">
        <v>949.85</v>
      </c>
      <c r="I99" s="13">
        <v>0.0</v>
      </c>
      <c r="J99" s="13">
        <v>0.0</v>
      </c>
      <c r="K99" s="21">
        <v>414846.09</v>
      </c>
      <c r="L99" s="22">
        <f t="shared" si="1"/>
        <v>-9.38</v>
      </c>
      <c r="M99" s="1"/>
      <c r="N99" s="1"/>
      <c r="O99" s="1"/>
      <c r="P99" s="1">
        <f t="shared" ref="P99:P104" si="5">F99/0.25</f>
        <v>4223.4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0" customHeight="1">
      <c r="A100" s="5"/>
      <c r="B100" s="19">
        <v>43647.0</v>
      </c>
      <c r="C100" s="20" t="s">
        <v>46</v>
      </c>
      <c r="D100" s="20" t="s">
        <v>79</v>
      </c>
      <c r="E100" s="20" t="s">
        <v>109</v>
      </c>
      <c r="F100" s="21">
        <v>1055.85</v>
      </c>
      <c r="G100" s="13">
        <v>0.0</v>
      </c>
      <c r="H100" s="21">
        <v>1055.85</v>
      </c>
      <c r="I100" s="13">
        <v>0.0</v>
      </c>
      <c r="J100" s="13">
        <v>0.0</v>
      </c>
      <c r="K100" s="21">
        <v>413790.24</v>
      </c>
      <c r="L100" s="22">
        <f t="shared" si="1"/>
        <v>-1055.85</v>
      </c>
      <c r="M100" s="1"/>
      <c r="N100" s="1"/>
      <c r="O100" s="1"/>
      <c r="P100" s="1">
        <f t="shared" si="5"/>
        <v>4223.4</v>
      </c>
      <c r="Q100" s="1"/>
      <c r="R100" s="1"/>
      <c r="S100" s="1"/>
      <c r="T100" s="1"/>
      <c r="U100" s="1"/>
      <c r="V100" s="1"/>
      <c r="W100" s="1"/>
      <c r="X100" s="1"/>
      <c r="Y100" s="1"/>
      <c r="Z100" s="1" t="s">
        <v>110</v>
      </c>
      <c r="AA100" s="22">
        <v>2000.0</v>
      </c>
    </row>
    <row r="101" ht="15.0" customHeight="1">
      <c r="A101" s="5"/>
      <c r="B101" s="19">
        <v>43666.0</v>
      </c>
      <c r="C101" s="20" t="s">
        <v>46</v>
      </c>
      <c r="D101" s="20" t="s">
        <v>79</v>
      </c>
      <c r="E101" s="20" t="s">
        <v>111</v>
      </c>
      <c r="F101" s="21">
        <v>1055.85</v>
      </c>
      <c r="G101" s="13">
        <v>0.0</v>
      </c>
      <c r="H101" s="21">
        <v>1055.85</v>
      </c>
      <c r="I101" s="13">
        <v>0.0</v>
      </c>
      <c r="J101" s="13">
        <v>0.0</v>
      </c>
      <c r="K101" s="21">
        <v>414391.3</v>
      </c>
      <c r="L101" s="22">
        <f t="shared" si="1"/>
        <v>601.06</v>
      </c>
      <c r="M101" s="1"/>
      <c r="N101" s="1"/>
      <c r="O101" s="1"/>
      <c r="P101" s="1">
        <f t="shared" si="5"/>
        <v>4223.4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0" customHeight="1">
      <c r="A102" s="5"/>
      <c r="B102" s="19">
        <v>43700.0</v>
      </c>
      <c r="C102" s="20" t="s">
        <v>46</v>
      </c>
      <c r="D102" s="20" t="s">
        <v>79</v>
      </c>
      <c r="E102" s="20" t="s">
        <v>112</v>
      </c>
      <c r="F102" s="21">
        <v>1055.85</v>
      </c>
      <c r="G102" s="13">
        <v>0.0</v>
      </c>
      <c r="H102" s="21">
        <v>1055.85</v>
      </c>
      <c r="I102" s="13">
        <v>0.0</v>
      </c>
      <c r="J102" s="13">
        <v>0.0</v>
      </c>
      <c r="K102" s="21">
        <v>416300.44</v>
      </c>
      <c r="L102" s="22">
        <f t="shared" si="1"/>
        <v>1909.14</v>
      </c>
      <c r="M102" s="1"/>
      <c r="N102" s="1"/>
      <c r="O102" s="1"/>
      <c r="P102" s="1">
        <f t="shared" si="5"/>
        <v>4223.4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0" customHeight="1">
      <c r="A103" s="5"/>
      <c r="B103" s="19">
        <v>43722.0</v>
      </c>
      <c r="C103" s="20" t="s">
        <v>46</v>
      </c>
      <c r="D103" s="20" t="s">
        <v>79</v>
      </c>
      <c r="E103" s="20" t="s">
        <v>113</v>
      </c>
      <c r="F103" s="21">
        <v>1055.85</v>
      </c>
      <c r="G103" s="13">
        <v>0.0</v>
      </c>
      <c r="H103" s="21">
        <v>1055.85</v>
      </c>
      <c r="I103" s="13">
        <v>0.0</v>
      </c>
      <c r="J103" s="13">
        <v>0.0</v>
      </c>
      <c r="K103" s="21">
        <v>417163.11</v>
      </c>
      <c r="L103" s="22">
        <f t="shared" si="1"/>
        <v>862.67</v>
      </c>
      <c r="M103" s="1"/>
      <c r="N103" s="1"/>
      <c r="O103" s="1"/>
      <c r="P103" s="1">
        <f t="shared" si="5"/>
        <v>4223.4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0" customHeight="1">
      <c r="A104" s="5"/>
      <c r="B104" s="19">
        <v>43770.0</v>
      </c>
      <c r="C104" s="20" t="s">
        <v>46</v>
      </c>
      <c r="D104" s="20" t="s">
        <v>79</v>
      </c>
      <c r="E104" s="20" t="s">
        <v>114</v>
      </c>
      <c r="F104" s="21">
        <v>1055.85</v>
      </c>
      <c r="G104" s="13">
        <v>0.0</v>
      </c>
      <c r="H104" s="21">
        <v>1055.85</v>
      </c>
      <c r="I104" s="13">
        <v>0.0</v>
      </c>
      <c r="J104" s="13">
        <v>0.0</v>
      </c>
      <c r="K104" s="21">
        <v>420496.04</v>
      </c>
      <c r="L104" s="22">
        <f t="shared" si="1"/>
        <v>3332.93</v>
      </c>
      <c r="M104" s="1"/>
      <c r="N104" s="1"/>
      <c r="O104" s="1"/>
      <c r="P104" s="1">
        <f t="shared" si="5"/>
        <v>4223.4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0" hidden="1" customHeight="1">
      <c r="A105" s="5"/>
      <c r="B105" s="19">
        <v>43774.0</v>
      </c>
      <c r="C105" s="20" t="s">
        <v>51</v>
      </c>
      <c r="D105" s="20" t="s">
        <v>66</v>
      </c>
      <c r="E105" s="20" t="s">
        <v>96</v>
      </c>
      <c r="F105" s="13">
        <v>51.0</v>
      </c>
      <c r="G105" s="13">
        <v>0.0</v>
      </c>
      <c r="H105" s="13">
        <v>0.0</v>
      </c>
      <c r="I105" s="13">
        <v>0.0</v>
      </c>
      <c r="J105" s="13">
        <v>0.0</v>
      </c>
      <c r="K105" s="21">
        <v>420912.77</v>
      </c>
      <c r="L105" s="22">
        <f t="shared" si="1"/>
        <v>416.73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0" hidden="1" customHeight="1">
      <c r="A106" s="5"/>
      <c r="B106" s="19">
        <v>43774.0</v>
      </c>
      <c r="C106" s="20" t="s">
        <v>51</v>
      </c>
      <c r="D106" s="20" t="s">
        <v>105</v>
      </c>
      <c r="E106" s="20" t="s">
        <v>95</v>
      </c>
      <c r="F106" s="13">
        <v>45.0</v>
      </c>
      <c r="G106" s="13">
        <v>0.0</v>
      </c>
      <c r="H106" s="13">
        <v>0.0</v>
      </c>
      <c r="I106" s="13">
        <v>0.0</v>
      </c>
      <c r="J106" s="13">
        <v>0.0</v>
      </c>
      <c r="K106" s="21">
        <v>420957.77</v>
      </c>
      <c r="L106" s="22">
        <f t="shared" si="1"/>
        <v>45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0" customHeight="1">
      <c r="A107" s="5"/>
      <c r="B107" s="19">
        <v>43819.0</v>
      </c>
      <c r="C107" s="20" t="s">
        <v>46</v>
      </c>
      <c r="D107" s="20" t="s">
        <v>79</v>
      </c>
      <c r="E107" s="20" t="s">
        <v>115</v>
      </c>
      <c r="F107" s="21">
        <v>1073.0</v>
      </c>
      <c r="G107" s="13">
        <v>96.0</v>
      </c>
      <c r="H107" s="13">
        <v>977.0</v>
      </c>
      <c r="I107" s="13">
        <v>0.0</v>
      </c>
      <c r="J107" s="13">
        <v>0.0</v>
      </c>
      <c r="K107" s="21">
        <v>423999.26</v>
      </c>
      <c r="L107" s="22">
        <f t="shared" si="1"/>
        <v>3041.49</v>
      </c>
      <c r="M107" s="1"/>
      <c r="N107" s="1"/>
      <c r="O107" s="1"/>
      <c r="P107" s="1">
        <f t="shared" ref="P107:P112" si="6">F107/0.25</f>
        <v>4292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0" customHeight="1">
      <c r="A108" s="5"/>
      <c r="B108" s="19">
        <v>43834.0</v>
      </c>
      <c r="C108" s="20" t="s">
        <v>46</v>
      </c>
      <c r="D108" s="20" t="s">
        <v>79</v>
      </c>
      <c r="E108" s="20" t="s">
        <v>116</v>
      </c>
      <c r="F108" s="21">
        <v>1073.0</v>
      </c>
      <c r="G108" s="13">
        <v>0.0</v>
      </c>
      <c r="H108" s="21">
        <v>1073.0</v>
      </c>
      <c r="I108" s="13">
        <v>0.0</v>
      </c>
      <c r="J108" s="13">
        <v>0.0</v>
      </c>
      <c r="K108" s="21">
        <v>424297.76</v>
      </c>
      <c r="L108" s="22">
        <f t="shared" si="1"/>
        <v>298.5</v>
      </c>
      <c r="M108" s="1"/>
      <c r="N108" s="1"/>
      <c r="O108" s="1"/>
      <c r="P108" s="1">
        <f t="shared" si="6"/>
        <v>4292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0" customHeight="1">
      <c r="A109" s="5"/>
      <c r="B109" s="19">
        <v>43862.0</v>
      </c>
      <c r="C109" s="20" t="s">
        <v>46</v>
      </c>
      <c r="D109" s="20" t="s">
        <v>79</v>
      </c>
      <c r="E109" s="20" t="s">
        <v>117</v>
      </c>
      <c r="F109" s="21">
        <v>1073.0</v>
      </c>
      <c r="G109" s="13">
        <v>0.0</v>
      </c>
      <c r="H109" s="21">
        <v>1073.0</v>
      </c>
      <c r="I109" s="13">
        <v>0.0</v>
      </c>
      <c r="J109" s="13">
        <v>0.0</v>
      </c>
      <c r="K109" s="21">
        <v>425784.88</v>
      </c>
      <c r="L109" s="22">
        <f t="shared" si="1"/>
        <v>1487.12</v>
      </c>
      <c r="M109" s="1"/>
      <c r="N109" s="1"/>
      <c r="O109" s="1"/>
      <c r="P109" s="1">
        <f t="shared" si="6"/>
        <v>4292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0" customHeight="1">
      <c r="A110" s="5"/>
      <c r="B110" s="19">
        <v>43891.0</v>
      </c>
      <c r="C110" s="20" t="s">
        <v>46</v>
      </c>
      <c r="D110" s="20" t="s">
        <v>79</v>
      </c>
      <c r="E110" s="20" t="s">
        <v>118</v>
      </c>
      <c r="F110" s="21">
        <v>1073.0</v>
      </c>
      <c r="G110" s="13">
        <v>0.0</v>
      </c>
      <c r="H110" s="21">
        <v>1073.0</v>
      </c>
      <c r="I110" s="13">
        <v>0.0</v>
      </c>
      <c r="J110" s="13">
        <v>0.0</v>
      </c>
      <c r="K110" s="21">
        <v>427363.44</v>
      </c>
      <c r="L110" s="22">
        <f t="shared" si="1"/>
        <v>1578.56</v>
      </c>
      <c r="M110" s="1"/>
      <c r="N110" s="1"/>
      <c r="O110" s="1"/>
      <c r="P110" s="1">
        <f t="shared" si="6"/>
        <v>4292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0" customHeight="1">
      <c r="A111" s="5"/>
      <c r="B111" s="19">
        <v>43945.0</v>
      </c>
      <c r="C111" s="20" t="s">
        <v>46</v>
      </c>
      <c r="D111" s="20" t="s">
        <v>79</v>
      </c>
      <c r="E111" s="20" t="s">
        <v>119</v>
      </c>
      <c r="F111" s="21">
        <v>1073.0</v>
      </c>
      <c r="G111" s="13">
        <v>0.0</v>
      </c>
      <c r="H111" s="21">
        <v>1073.0</v>
      </c>
      <c r="I111" s="13">
        <v>0.0</v>
      </c>
      <c r="J111" s="13">
        <v>0.0</v>
      </c>
      <c r="K111" s="21">
        <v>431227.82</v>
      </c>
      <c r="L111" s="22">
        <f t="shared" si="1"/>
        <v>3864.38</v>
      </c>
      <c r="M111" s="1"/>
      <c r="N111" s="1"/>
      <c r="O111" s="1"/>
      <c r="P111" s="1">
        <f t="shared" si="6"/>
        <v>4292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0" customHeight="1">
      <c r="A112" s="5"/>
      <c r="B112" s="19">
        <v>43945.0</v>
      </c>
      <c r="C112" s="20" t="s">
        <v>46</v>
      </c>
      <c r="D112" s="20" t="s">
        <v>79</v>
      </c>
      <c r="E112" s="20" t="s">
        <v>120</v>
      </c>
      <c r="F112" s="21">
        <v>1073.0</v>
      </c>
      <c r="G112" s="13">
        <v>0.0</v>
      </c>
      <c r="H112" s="21">
        <v>1073.0</v>
      </c>
      <c r="I112" s="13">
        <v>0.0</v>
      </c>
      <c r="J112" s="13">
        <v>0.0</v>
      </c>
      <c r="K112" s="21">
        <v>430154.82</v>
      </c>
      <c r="L112" s="22">
        <f t="shared" si="1"/>
        <v>-1073</v>
      </c>
      <c r="M112" s="1"/>
      <c r="N112" s="1"/>
      <c r="O112" s="1"/>
      <c r="P112" s="1">
        <f t="shared" si="6"/>
        <v>4292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21.0" hidden="1" customHeight="1">
      <c r="A113" s="5"/>
      <c r="B113" s="19">
        <v>43983.0</v>
      </c>
      <c r="C113" s="20" t="s">
        <v>51</v>
      </c>
      <c r="D113" s="20" t="s">
        <v>66</v>
      </c>
      <c r="E113" s="20" t="s">
        <v>96</v>
      </c>
      <c r="F113" s="13">
        <v>51.0</v>
      </c>
      <c r="G113" s="13">
        <v>0.0</v>
      </c>
      <c r="H113" s="13">
        <v>0.0</v>
      </c>
      <c r="I113" s="13">
        <v>0.0</v>
      </c>
      <c r="J113" s="13">
        <v>0.0</v>
      </c>
      <c r="K113" s="21">
        <v>433680.27</v>
      </c>
      <c r="L113" s="22">
        <f t="shared" si="1"/>
        <v>3525.45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24.0" hidden="1" customHeight="1">
      <c r="A114" s="5"/>
      <c r="B114" s="19">
        <v>43983.0</v>
      </c>
      <c r="C114" s="20" t="s">
        <v>51</v>
      </c>
      <c r="D114" s="20" t="s">
        <v>105</v>
      </c>
      <c r="E114" s="20" t="s">
        <v>95</v>
      </c>
      <c r="F114" s="13">
        <v>45.0</v>
      </c>
      <c r="G114" s="13">
        <v>0.0</v>
      </c>
      <c r="H114" s="13">
        <v>0.0</v>
      </c>
      <c r="I114" s="13">
        <v>0.0</v>
      </c>
      <c r="J114" s="13">
        <v>0.0</v>
      </c>
      <c r="K114" s="21">
        <v>433725.27</v>
      </c>
      <c r="L114" s="22">
        <f t="shared" si="1"/>
        <v>45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24.0" customHeight="1">
      <c r="A115" s="5"/>
      <c r="B115" s="19">
        <v>43986.0</v>
      </c>
      <c r="C115" s="20" t="s">
        <v>46</v>
      </c>
      <c r="D115" s="20" t="s">
        <v>79</v>
      </c>
      <c r="E115" s="20" t="s">
        <v>121</v>
      </c>
      <c r="F115" s="21">
        <v>1073.0</v>
      </c>
      <c r="G115" s="13">
        <v>96.0</v>
      </c>
      <c r="H115" s="13">
        <v>977.0</v>
      </c>
      <c r="I115" s="13">
        <v>0.0</v>
      </c>
      <c r="J115" s="13">
        <v>0.0</v>
      </c>
      <c r="K115" s="21">
        <v>432926.57</v>
      </c>
      <c r="L115" s="22">
        <f t="shared" si="1"/>
        <v>-798.7</v>
      </c>
      <c r="M115" s="1"/>
      <c r="N115" s="1"/>
      <c r="O115" s="1"/>
      <c r="P115" s="1">
        <f>F115/0.25</f>
        <v>4292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24.0" customHeight="1">
      <c r="A116" s="1"/>
      <c r="B116" s="23">
        <f>today()</f>
        <v>45383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24.0" customHeight="1">
      <c r="A117" s="1"/>
      <c r="B117" s="1">
        <f>B116-B115</f>
        <v>1397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>
        <f>SUM(P57:P115)</f>
        <v>180804.68</v>
      </c>
      <c r="Q117" s="1"/>
      <c r="R117" s="1" t="s">
        <v>122</v>
      </c>
      <c r="S117" s="22">
        <f>Salary!H51+Payments!N78+Draws!M43</f>
        <v>766328.59</v>
      </c>
      <c r="T117" s="1"/>
      <c r="U117" s="1"/>
      <c r="V117" s="1"/>
      <c r="W117" s="1"/>
      <c r="X117" s="1"/>
      <c r="Y117" s="1"/>
      <c r="Z117" s="1"/>
      <c r="AA117" s="1"/>
    </row>
    <row r="118" ht="24.0" customHeight="1">
      <c r="A118" s="24" t="s">
        <v>123</v>
      </c>
      <c r="B118" s="1"/>
      <c r="C118" s="1"/>
      <c r="D118" s="1"/>
      <c r="E118" s="1"/>
      <c r="F118" s="25">
        <v>1229972.62</v>
      </c>
      <c r="G118" s="1"/>
      <c r="H118" s="25">
        <v>1420.1</v>
      </c>
      <c r="I118" s="1"/>
      <c r="J118" s="1"/>
      <c r="K118" s="25">
        <v>151355.1</v>
      </c>
      <c r="L118" s="1"/>
      <c r="M118" s="25">
        <v>1075777.32</v>
      </c>
      <c r="N118" s="1"/>
      <c r="O118" s="24">
        <v>0.0</v>
      </c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8.0" customHeight="1">
      <c r="A120" s="1"/>
      <c r="B120" s="26" t="s">
        <v>124</v>
      </c>
      <c r="C120" s="1"/>
      <c r="D120" s="1"/>
      <c r="E120" s="1"/>
      <c r="F120" s="1"/>
      <c r="G120" s="1"/>
      <c r="H120" s="27" t="s">
        <v>3</v>
      </c>
      <c r="I120" s="1"/>
      <c r="J120" s="1"/>
      <c r="K120" s="1"/>
      <c r="L120" s="1"/>
      <c r="M120" s="27" t="s">
        <v>3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8.0" customHeight="1">
      <c r="A121" s="1"/>
      <c r="B121" s="17" t="s">
        <v>125</v>
      </c>
      <c r="C121" s="18"/>
      <c r="D121" s="28"/>
      <c r="E121" s="17" t="s">
        <v>40</v>
      </c>
      <c r="F121" s="18"/>
      <c r="G121" s="28"/>
      <c r="H121" s="17" t="s">
        <v>38</v>
      </c>
      <c r="I121" s="18"/>
      <c r="J121" s="18"/>
      <c r="K121" s="18"/>
      <c r="L121" s="28"/>
      <c r="M121" s="17" t="s">
        <v>126</v>
      </c>
      <c r="N121" s="18"/>
      <c r="O121" s="18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4.25" customHeight="1">
      <c r="A123" s="1"/>
      <c r="B123" s="29">
        <v>44351.0</v>
      </c>
      <c r="C123" s="30">
        <v>12.0</v>
      </c>
      <c r="D123" s="1"/>
      <c r="E123" s="1"/>
      <c r="F123" s="1"/>
      <c r="G123" s="1"/>
      <c r="H123" s="1"/>
      <c r="I123" s="1"/>
      <c r="J123" s="1"/>
      <c r="K123" s="30">
        <v>315.0</v>
      </c>
      <c r="L123" s="1">
        <f>K123*0.08/12</f>
        <v>2.1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4.25" customHeight="1">
      <c r="A124" s="1"/>
      <c r="B124" s="29">
        <v>44716.0</v>
      </c>
      <c r="C124" s="30">
        <v>12.0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4.25" customHeight="1">
      <c r="A125" s="1"/>
      <c r="B125" s="31">
        <v>45081.0</v>
      </c>
      <c r="C125" s="30">
        <v>12.0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4.25" customHeight="1">
      <c r="A126" s="1"/>
      <c r="B126" s="1"/>
      <c r="C126" s="30">
        <v>8.0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4.25" customHeight="1">
      <c r="A127" s="1"/>
      <c r="B127" s="1"/>
      <c r="C127" s="1">
        <f>SUM(C123:C126)</f>
        <v>44</v>
      </c>
      <c r="D127" s="1">
        <f>C127*250</f>
        <v>11000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4.25" customHeight="1">
      <c r="A131" s="1"/>
      <c r="B131" s="1"/>
      <c r="C131" s="32"/>
      <c r="D131" s="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4.25" customHeight="1">
      <c r="A132" s="1"/>
      <c r="B132" s="1"/>
      <c r="C132" s="32" t="s">
        <v>127</v>
      </c>
      <c r="D132" s="15">
        <f>Payments!N78</f>
        <v>379330.13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4.25" customHeight="1">
      <c r="A133" s="1"/>
      <c r="B133" s="1"/>
      <c r="C133" s="32" t="s">
        <v>128</v>
      </c>
      <c r="D133" s="15">
        <f>Draws!M43</f>
        <v>113898.46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4.25" customHeight="1">
      <c r="A134" s="1"/>
      <c r="B134" s="1"/>
      <c r="C134" s="32" t="s">
        <v>129</v>
      </c>
      <c r="D134" s="5">
        <f>SUM(D131:D133)</f>
        <v>493228.59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4.25" customHeight="1">
      <c r="A135" s="1"/>
      <c r="B135" s="1"/>
      <c r="C135" s="32" t="s">
        <v>130</v>
      </c>
      <c r="D135" s="33">
        <f>D134*E135</f>
        <v>82805.27818</v>
      </c>
      <c r="E135" s="1">
        <f>sum(F57:F115)/Salary!H51</f>
        <v>0.1678841816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4.25" customHeight="1">
      <c r="A136" s="1"/>
      <c r="B136" s="1"/>
      <c r="C136" s="32" t="s">
        <v>131</v>
      </c>
      <c r="D136" s="15">
        <f>K115</f>
        <v>432926.57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4.25" customHeight="1">
      <c r="A137" s="1"/>
      <c r="B137" s="1"/>
      <c r="C137" s="34" t="s">
        <v>132</v>
      </c>
      <c r="D137" s="35">
        <f>D136+D135</f>
        <v>515731.8482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autoFilter ref="$B$57:$O$117">
    <filterColumn colId="1">
      <filters blank="1">
        <filter val="P"/>
      </filters>
    </filterColumn>
  </autoFilter>
  <printOptions/>
  <pageMargins bottom="1.25" footer="0.0" header="0.0" left="0.0" right="0.0" top="0.25"/>
  <pageSetup orientation="portrait"/>
  <headerFooter>
    <oddFooter>&amp;R Printed: 7/9/2020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2.29"/>
    <col customWidth="1" min="5" max="5" width="10.43"/>
    <col customWidth="1" min="6" max="6" width="12.86"/>
    <col customWidth="1" min="7" max="7" width="8.71"/>
    <col customWidth="1" min="8" max="8" width="10.14"/>
    <col customWidth="1" min="9" max="26" width="8.71"/>
  </cols>
  <sheetData>
    <row r="1" ht="14.25" customHeight="1"/>
    <row r="2" ht="14.25" customHeight="1">
      <c r="C2" s="36" t="s">
        <v>133</v>
      </c>
      <c r="D2" s="1" t="s">
        <v>35</v>
      </c>
      <c r="E2" s="1" t="s">
        <v>134</v>
      </c>
      <c r="F2" s="1" t="s">
        <v>5</v>
      </c>
      <c r="G2" s="1" t="s">
        <v>38</v>
      </c>
      <c r="H2" s="1"/>
      <c r="I2" s="1"/>
      <c r="J2" s="1"/>
    </row>
    <row r="3" ht="14.25" customHeight="1">
      <c r="B3" s="1"/>
      <c r="C3" s="36" t="s">
        <v>135</v>
      </c>
      <c r="D3" s="36" t="s">
        <v>136</v>
      </c>
      <c r="E3" s="37"/>
      <c r="J3" s="22"/>
      <c r="L3" s="22"/>
    </row>
    <row r="4" ht="14.25" customHeight="1">
      <c r="B4" s="1"/>
      <c r="C4" s="36" t="s">
        <v>137</v>
      </c>
      <c r="D4" s="37">
        <v>43040.0</v>
      </c>
      <c r="E4" s="37">
        <v>1321.0</v>
      </c>
      <c r="F4" s="36" t="s">
        <v>138</v>
      </c>
      <c r="G4" s="36" t="s">
        <v>139</v>
      </c>
      <c r="H4" s="22">
        <v>5000.0</v>
      </c>
      <c r="J4" s="22"/>
      <c r="L4" s="22"/>
    </row>
    <row r="5" ht="14.25" customHeight="1">
      <c r="B5" s="1"/>
      <c r="C5" s="36" t="s">
        <v>137</v>
      </c>
      <c r="D5" s="37">
        <v>43070.0</v>
      </c>
      <c r="E5" s="37">
        <v>1344.0</v>
      </c>
      <c r="F5" s="36" t="s">
        <v>138</v>
      </c>
      <c r="G5" s="36" t="s">
        <v>139</v>
      </c>
      <c r="H5" s="22">
        <v>5000.0</v>
      </c>
      <c r="J5" s="22"/>
      <c r="L5" s="22"/>
    </row>
    <row r="6" ht="14.25" customHeight="1">
      <c r="B6" s="1"/>
      <c r="C6" s="36" t="s">
        <v>137</v>
      </c>
      <c r="D6" s="37">
        <v>43077.0</v>
      </c>
      <c r="E6" s="37" t="s">
        <v>138</v>
      </c>
      <c r="F6" s="36" t="s">
        <v>139</v>
      </c>
      <c r="G6" s="22"/>
      <c r="H6" s="22">
        <v>35000.0</v>
      </c>
      <c r="J6" s="22"/>
      <c r="L6" s="22"/>
    </row>
    <row r="7" ht="14.25" customHeight="1">
      <c r="B7" s="1"/>
      <c r="C7" s="36" t="s">
        <v>137</v>
      </c>
      <c r="D7" s="37">
        <v>43098.0</v>
      </c>
      <c r="E7" s="37">
        <v>1360.0</v>
      </c>
      <c r="F7" s="36" t="s">
        <v>138</v>
      </c>
      <c r="G7" s="36" t="s">
        <v>139</v>
      </c>
      <c r="H7" s="22">
        <v>5000.0</v>
      </c>
      <c r="J7" s="22"/>
      <c r="L7" s="22"/>
    </row>
    <row r="8" ht="14.25" customHeight="1">
      <c r="B8" s="1"/>
      <c r="C8" s="36" t="s">
        <v>137</v>
      </c>
      <c r="D8" s="37">
        <v>43131.0</v>
      </c>
      <c r="E8" s="37">
        <v>166.0</v>
      </c>
      <c r="F8" s="36" t="s">
        <v>138</v>
      </c>
      <c r="G8" s="36" t="s">
        <v>139</v>
      </c>
      <c r="H8" s="22">
        <v>5000.0</v>
      </c>
      <c r="J8" s="22"/>
      <c r="L8" s="22"/>
    </row>
    <row r="9" ht="14.25" customHeight="1">
      <c r="B9" s="1"/>
      <c r="C9" s="36" t="s">
        <v>137</v>
      </c>
      <c r="D9" s="37">
        <v>43159.0</v>
      </c>
      <c r="E9" s="37">
        <v>5059.0</v>
      </c>
      <c r="F9" s="36" t="s">
        <v>138</v>
      </c>
      <c r="G9" s="36" t="s">
        <v>139</v>
      </c>
      <c r="H9" s="22">
        <v>5000.0</v>
      </c>
      <c r="L9" s="22"/>
    </row>
    <row r="10" ht="14.25" customHeight="1">
      <c r="B10" s="1"/>
      <c r="C10" s="36" t="s">
        <v>137</v>
      </c>
      <c r="D10" s="37">
        <v>43161.0</v>
      </c>
      <c r="E10" s="37">
        <v>5059.0</v>
      </c>
      <c r="F10" s="36" t="s">
        <v>138</v>
      </c>
      <c r="G10" s="36" t="s">
        <v>139</v>
      </c>
      <c r="H10" s="36">
        <v>0.0</v>
      </c>
      <c r="J10" s="22"/>
      <c r="L10" s="22"/>
    </row>
    <row r="11" ht="14.25" customHeight="1">
      <c r="B11" s="1"/>
      <c r="C11" s="36" t="s">
        <v>137</v>
      </c>
      <c r="D11" s="37">
        <v>43164.0</v>
      </c>
      <c r="E11" s="37" t="s">
        <v>138</v>
      </c>
      <c r="F11" s="36" t="s">
        <v>139</v>
      </c>
      <c r="G11" s="36">
        <v>0.0</v>
      </c>
      <c r="L11" s="22"/>
    </row>
    <row r="12" ht="14.25" customHeight="1">
      <c r="B12" s="1"/>
      <c r="C12" s="36" t="s">
        <v>137</v>
      </c>
      <c r="D12" s="37">
        <v>43164.0</v>
      </c>
      <c r="E12" s="37">
        <v>5058.0</v>
      </c>
      <c r="F12" s="36" t="s">
        <v>138</v>
      </c>
      <c r="G12" s="36" t="s">
        <v>139</v>
      </c>
      <c r="H12" s="36">
        <v>0.0</v>
      </c>
      <c r="L12" s="22"/>
    </row>
    <row r="13" ht="14.25" customHeight="1">
      <c r="B13" s="1"/>
      <c r="C13" s="36" t="s">
        <v>137</v>
      </c>
      <c r="D13" s="37">
        <v>43189.0</v>
      </c>
      <c r="E13" s="37">
        <v>5133.0</v>
      </c>
      <c r="F13" s="36" t="s">
        <v>138</v>
      </c>
      <c r="G13" s="36" t="s">
        <v>139</v>
      </c>
      <c r="H13" s="22">
        <v>5000.0</v>
      </c>
      <c r="L13" s="22"/>
    </row>
    <row r="14" ht="14.25" customHeight="1">
      <c r="B14" s="1"/>
      <c r="C14" s="36" t="s">
        <v>137</v>
      </c>
      <c r="D14" s="37">
        <v>43217.0</v>
      </c>
      <c r="E14" s="37">
        <v>5228.0</v>
      </c>
      <c r="F14" s="36" t="s">
        <v>138</v>
      </c>
      <c r="G14" s="36" t="s">
        <v>139</v>
      </c>
      <c r="H14" s="22">
        <v>6000.0</v>
      </c>
      <c r="L14" s="22"/>
    </row>
    <row r="15" ht="14.25" customHeight="1">
      <c r="B15" s="1"/>
      <c r="C15" s="36" t="s">
        <v>137</v>
      </c>
      <c r="D15" s="37">
        <v>43245.0</v>
      </c>
      <c r="E15" s="37">
        <v>5324.0</v>
      </c>
      <c r="F15" s="36" t="s">
        <v>138</v>
      </c>
      <c r="G15" s="36" t="s">
        <v>139</v>
      </c>
      <c r="H15" s="22">
        <v>6000.0</v>
      </c>
      <c r="L15" s="22"/>
    </row>
    <row r="16" ht="14.25" customHeight="1">
      <c r="B16" s="1"/>
      <c r="C16" s="36" t="s">
        <v>137</v>
      </c>
      <c r="D16" s="37">
        <v>43272.0</v>
      </c>
      <c r="E16" s="37">
        <v>5407.0</v>
      </c>
      <c r="F16" s="36" t="s">
        <v>138</v>
      </c>
      <c r="G16" s="36" t="s">
        <v>139</v>
      </c>
      <c r="H16" s="22">
        <v>6000.0</v>
      </c>
      <c r="J16" s="22"/>
      <c r="L16" s="22"/>
    </row>
    <row r="17" ht="14.25" customHeight="1">
      <c r="B17" s="1"/>
      <c r="C17" s="36" t="s">
        <v>137</v>
      </c>
      <c r="D17" s="37">
        <v>43301.0</v>
      </c>
      <c r="E17" s="37">
        <v>5508.0</v>
      </c>
      <c r="F17" s="36" t="s">
        <v>138</v>
      </c>
      <c r="G17" s="36" t="s">
        <v>139</v>
      </c>
      <c r="H17" s="22">
        <v>6000.0</v>
      </c>
      <c r="J17" s="22"/>
      <c r="L17" s="22"/>
    </row>
    <row r="18" ht="14.25" customHeight="1">
      <c r="B18" s="1"/>
      <c r="C18" s="36" t="s">
        <v>137</v>
      </c>
      <c r="D18" s="37">
        <v>43329.0</v>
      </c>
      <c r="E18" s="37">
        <v>5614.0</v>
      </c>
      <c r="F18" s="36" t="s">
        <v>138</v>
      </c>
      <c r="G18" s="36" t="s">
        <v>139</v>
      </c>
      <c r="H18" s="22">
        <v>6000.0</v>
      </c>
      <c r="J18" s="22"/>
      <c r="L18" s="22"/>
    </row>
    <row r="19" ht="14.25" customHeight="1">
      <c r="B19" s="1"/>
      <c r="C19" s="36" t="s">
        <v>137</v>
      </c>
      <c r="D19" s="37">
        <v>43357.0</v>
      </c>
      <c r="E19" s="37">
        <v>5746.0</v>
      </c>
      <c r="F19" s="36" t="s">
        <v>138</v>
      </c>
      <c r="G19" s="36" t="s">
        <v>139</v>
      </c>
      <c r="H19" s="22">
        <v>6000.0</v>
      </c>
      <c r="L19" s="22"/>
    </row>
    <row r="20" ht="14.25" customHeight="1">
      <c r="B20" s="1"/>
      <c r="C20" s="36" t="s">
        <v>137</v>
      </c>
      <c r="D20" s="37">
        <v>43385.0</v>
      </c>
      <c r="E20" s="37">
        <v>5834.0</v>
      </c>
      <c r="F20" s="36" t="s">
        <v>138</v>
      </c>
      <c r="G20" s="36" t="s">
        <v>139</v>
      </c>
      <c r="H20" s="22">
        <v>6000.0</v>
      </c>
      <c r="L20" s="22"/>
    </row>
    <row r="21" ht="14.25" customHeight="1">
      <c r="B21" s="1"/>
      <c r="C21" s="36" t="s">
        <v>137</v>
      </c>
      <c r="D21" s="37">
        <v>43413.0</v>
      </c>
      <c r="E21" s="37">
        <v>5935.0</v>
      </c>
      <c r="F21" s="36" t="s">
        <v>138</v>
      </c>
      <c r="G21" s="36" t="s">
        <v>139</v>
      </c>
      <c r="H21" s="22">
        <v>6000.0</v>
      </c>
      <c r="J21" s="22"/>
      <c r="L21" s="22"/>
    </row>
    <row r="22" ht="14.25" customHeight="1">
      <c r="B22" s="1"/>
      <c r="C22" s="36" t="s">
        <v>137</v>
      </c>
      <c r="D22" s="37">
        <v>43441.0</v>
      </c>
      <c r="E22" s="37">
        <v>6104.0</v>
      </c>
      <c r="F22" s="36" t="s">
        <v>138</v>
      </c>
      <c r="G22" s="36" t="s">
        <v>139</v>
      </c>
      <c r="H22" s="22">
        <v>6000.0</v>
      </c>
      <c r="L22" s="22"/>
    </row>
    <row r="23" ht="14.25" customHeight="1">
      <c r="B23" s="1"/>
      <c r="C23" s="36" t="s">
        <v>137</v>
      </c>
      <c r="D23" s="37">
        <v>43469.0</v>
      </c>
      <c r="E23" s="37">
        <v>6261.0</v>
      </c>
      <c r="F23" s="36" t="s">
        <v>138</v>
      </c>
      <c r="G23" s="36" t="s">
        <v>139</v>
      </c>
      <c r="H23" s="22">
        <v>6000.0</v>
      </c>
      <c r="L23" s="22"/>
    </row>
    <row r="24" ht="14.25" customHeight="1">
      <c r="B24" s="1"/>
      <c r="C24" s="36" t="s">
        <v>137</v>
      </c>
      <c r="D24" s="37">
        <v>43497.0</v>
      </c>
      <c r="E24" s="37">
        <v>6364.0</v>
      </c>
      <c r="F24" s="36" t="s">
        <v>138</v>
      </c>
      <c r="G24" s="36" t="s">
        <v>139</v>
      </c>
      <c r="H24" s="22">
        <v>6000.0</v>
      </c>
      <c r="J24" s="22"/>
      <c r="L24" s="22"/>
    </row>
    <row r="25" ht="14.25" customHeight="1">
      <c r="B25" s="1"/>
      <c r="C25" s="36" t="s">
        <v>137</v>
      </c>
      <c r="D25" s="37">
        <v>43525.0</v>
      </c>
      <c r="E25" s="37">
        <v>690.0</v>
      </c>
      <c r="F25" s="36" t="s">
        <v>138</v>
      </c>
      <c r="G25" s="36" t="s">
        <v>139</v>
      </c>
      <c r="H25" s="36">
        <v>0.0</v>
      </c>
      <c r="J25" s="22"/>
      <c r="L25" s="22"/>
    </row>
    <row r="26" ht="14.25" customHeight="1">
      <c r="B26" s="1"/>
      <c r="C26" s="36" t="s">
        <v>137</v>
      </c>
      <c r="D26" s="37">
        <v>43532.0</v>
      </c>
      <c r="E26" s="37">
        <v>6562.0</v>
      </c>
      <c r="F26" s="36" t="s">
        <v>138</v>
      </c>
      <c r="G26" s="36" t="s">
        <v>139</v>
      </c>
      <c r="H26" s="22">
        <v>6000.0</v>
      </c>
      <c r="J26" s="22"/>
      <c r="L26" s="22"/>
    </row>
    <row r="27" ht="14.25" customHeight="1">
      <c r="B27" s="1"/>
      <c r="C27" s="36" t="s">
        <v>137</v>
      </c>
      <c r="D27" s="37">
        <v>43553.0</v>
      </c>
      <c r="E27" s="37">
        <v>6617.0</v>
      </c>
      <c r="F27" s="36" t="s">
        <v>138</v>
      </c>
      <c r="G27" s="36" t="s">
        <v>139</v>
      </c>
      <c r="H27" s="22">
        <v>6000.0</v>
      </c>
      <c r="L27" s="22"/>
    </row>
    <row r="28" ht="14.25" customHeight="1">
      <c r="B28" s="1"/>
      <c r="C28" s="36" t="s">
        <v>137</v>
      </c>
      <c r="D28" s="37">
        <v>43581.0</v>
      </c>
      <c r="E28" s="37">
        <v>6731.0</v>
      </c>
      <c r="F28" s="36" t="s">
        <v>138</v>
      </c>
      <c r="G28" s="36" t="s">
        <v>139</v>
      </c>
      <c r="H28" s="22">
        <v>6000.0</v>
      </c>
      <c r="J28" s="22"/>
      <c r="L28" s="22"/>
    </row>
    <row r="29" ht="14.25" customHeight="1">
      <c r="B29" s="1"/>
      <c r="C29" s="36" t="s">
        <v>137</v>
      </c>
      <c r="D29" s="37">
        <v>43609.0</v>
      </c>
      <c r="E29" s="37">
        <v>6847.0</v>
      </c>
      <c r="F29" s="36" t="s">
        <v>138</v>
      </c>
      <c r="G29" s="36" t="s">
        <v>139</v>
      </c>
      <c r="H29" s="22">
        <v>6000.0</v>
      </c>
      <c r="J29" s="22"/>
      <c r="L29" s="22"/>
    </row>
    <row r="30" ht="14.25" customHeight="1">
      <c r="B30" s="1"/>
      <c r="C30" s="36" t="s">
        <v>137</v>
      </c>
      <c r="D30" s="37">
        <v>43637.0</v>
      </c>
      <c r="E30" s="37">
        <v>6943.0</v>
      </c>
      <c r="F30" s="36" t="s">
        <v>138</v>
      </c>
      <c r="G30" s="36" t="s">
        <v>139</v>
      </c>
      <c r="H30" s="22">
        <v>6000.0</v>
      </c>
      <c r="J30" s="22"/>
      <c r="L30" s="22"/>
    </row>
    <row r="31" ht="14.25" customHeight="1">
      <c r="B31" s="1"/>
      <c r="C31" s="36" t="s">
        <v>137</v>
      </c>
      <c r="D31" s="37">
        <v>43665.0</v>
      </c>
      <c r="E31" s="37">
        <v>7037.0</v>
      </c>
      <c r="F31" s="36" t="s">
        <v>138</v>
      </c>
      <c r="G31" s="36" t="s">
        <v>139</v>
      </c>
      <c r="H31" s="22">
        <v>6000.0</v>
      </c>
      <c r="J31" s="22"/>
      <c r="L31" s="22"/>
    </row>
    <row r="32" ht="14.25" customHeight="1">
      <c r="B32" s="1"/>
      <c r="C32" s="36" t="s">
        <v>137</v>
      </c>
      <c r="D32" s="37">
        <v>43693.0</v>
      </c>
      <c r="E32" s="37" t="s">
        <v>138</v>
      </c>
      <c r="F32" s="36" t="s">
        <v>139</v>
      </c>
      <c r="G32" s="36">
        <v>0.0</v>
      </c>
      <c r="J32" s="22"/>
      <c r="L32" s="22"/>
    </row>
    <row r="33" ht="14.25" customHeight="1">
      <c r="B33" s="1"/>
      <c r="C33" s="36" t="s">
        <v>137</v>
      </c>
      <c r="D33" s="37">
        <v>43693.0</v>
      </c>
      <c r="E33" s="37">
        <v>7126.0</v>
      </c>
      <c r="F33" s="36" t="s">
        <v>138</v>
      </c>
      <c r="G33" s="36" t="s">
        <v>139</v>
      </c>
      <c r="H33" s="22">
        <v>6000.0</v>
      </c>
      <c r="L33" s="22"/>
    </row>
    <row r="34" ht="14.25" customHeight="1">
      <c r="B34" s="1"/>
      <c r="C34" s="36" t="s">
        <v>137</v>
      </c>
      <c r="D34" s="37">
        <v>43721.0</v>
      </c>
      <c r="E34" s="37">
        <v>7248.0</v>
      </c>
      <c r="F34" s="36" t="s">
        <v>138</v>
      </c>
      <c r="G34" s="36" t="s">
        <v>139</v>
      </c>
      <c r="H34" s="22">
        <v>6000.0</v>
      </c>
      <c r="L34" s="22"/>
    </row>
    <row r="35" ht="14.25" customHeight="1">
      <c r="B35" s="1"/>
      <c r="C35" s="36" t="s">
        <v>137</v>
      </c>
      <c r="D35" s="37">
        <v>43749.0</v>
      </c>
      <c r="E35" s="37">
        <v>7365.0</v>
      </c>
      <c r="F35" s="36" t="s">
        <v>138</v>
      </c>
      <c r="G35" s="36" t="s">
        <v>139</v>
      </c>
      <c r="H35" s="22">
        <v>6000.0</v>
      </c>
      <c r="L35" s="22"/>
    </row>
    <row r="36" ht="14.25" customHeight="1">
      <c r="B36" s="1"/>
      <c r="C36" s="36" t="s">
        <v>137</v>
      </c>
      <c r="D36" s="37">
        <v>43777.0</v>
      </c>
      <c r="E36" s="37">
        <v>7488.0</v>
      </c>
      <c r="F36" s="36" t="s">
        <v>138</v>
      </c>
      <c r="G36" s="36" t="s">
        <v>139</v>
      </c>
      <c r="H36" s="22">
        <v>6000.0</v>
      </c>
      <c r="L36" s="22"/>
    </row>
    <row r="37" ht="14.25" customHeight="1">
      <c r="B37" s="1"/>
      <c r="C37" s="36" t="s">
        <v>137</v>
      </c>
      <c r="D37" s="37">
        <v>43805.0</v>
      </c>
      <c r="E37" s="37">
        <v>7656.0</v>
      </c>
      <c r="F37" s="36" t="s">
        <v>138</v>
      </c>
      <c r="G37" s="36" t="s">
        <v>139</v>
      </c>
      <c r="H37" s="22">
        <v>6000.0</v>
      </c>
      <c r="L37" s="22"/>
    </row>
    <row r="38" ht="14.25" customHeight="1">
      <c r="B38" s="1"/>
      <c r="C38" s="36" t="s">
        <v>137</v>
      </c>
      <c r="D38" s="37">
        <v>43833.0</v>
      </c>
      <c r="E38" s="37">
        <v>7800.0</v>
      </c>
      <c r="F38" s="36" t="s">
        <v>138</v>
      </c>
      <c r="G38" s="36" t="s">
        <v>139</v>
      </c>
      <c r="H38" s="22">
        <v>6000.0</v>
      </c>
      <c r="L38" s="22"/>
    </row>
    <row r="39" ht="14.25" customHeight="1">
      <c r="B39" s="1"/>
      <c r="C39" s="36" t="s">
        <v>137</v>
      </c>
      <c r="D39" s="37">
        <v>43847.0</v>
      </c>
      <c r="E39" s="37">
        <v>7879.0</v>
      </c>
      <c r="F39" s="36" t="s">
        <v>138</v>
      </c>
      <c r="G39" s="36" t="s">
        <v>139</v>
      </c>
      <c r="H39" s="36">
        <v>0.0</v>
      </c>
      <c r="L39" s="22"/>
    </row>
    <row r="40" ht="14.25" customHeight="1">
      <c r="B40" s="1"/>
      <c r="C40" s="36" t="s">
        <v>137</v>
      </c>
      <c r="D40" s="37">
        <v>43861.0</v>
      </c>
      <c r="E40" s="37">
        <v>7984.0</v>
      </c>
      <c r="F40" s="36" t="s">
        <v>138</v>
      </c>
      <c r="G40" s="38" t="s">
        <v>139</v>
      </c>
      <c r="H40" s="22">
        <v>6000.0</v>
      </c>
      <c r="L40" s="22"/>
    </row>
    <row r="41" ht="14.25" customHeight="1">
      <c r="B41" s="1"/>
      <c r="C41" s="36" t="s">
        <v>137</v>
      </c>
      <c r="D41" s="37">
        <v>43889.0</v>
      </c>
      <c r="E41" s="37">
        <v>8135.0</v>
      </c>
      <c r="F41" s="36" t="s">
        <v>138</v>
      </c>
      <c r="G41" s="36" t="s">
        <v>139</v>
      </c>
      <c r="H41" s="22">
        <v>6000.0</v>
      </c>
      <c r="L41" s="22"/>
    </row>
    <row r="42" ht="14.25" customHeight="1">
      <c r="B42" s="1"/>
      <c r="C42" s="36" t="s">
        <v>137</v>
      </c>
      <c r="D42" s="37">
        <v>43917.0</v>
      </c>
      <c r="E42" s="37">
        <v>8265.0</v>
      </c>
      <c r="F42" s="36" t="s">
        <v>138</v>
      </c>
      <c r="G42" s="36" t="s">
        <v>139</v>
      </c>
      <c r="H42" s="22">
        <v>6000.0</v>
      </c>
      <c r="L42" s="22"/>
    </row>
    <row r="43" ht="14.25" customHeight="1">
      <c r="B43" s="1"/>
      <c r="C43" s="36" t="s">
        <v>137</v>
      </c>
      <c r="D43" s="37">
        <v>43949.0</v>
      </c>
      <c r="E43" s="37">
        <v>8378.0</v>
      </c>
      <c r="F43" s="36" t="s">
        <v>138</v>
      </c>
      <c r="G43" s="36" t="s">
        <v>139</v>
      </c>
      <c r="H43" s="22">
        <v>6000.0</v>
      </c>
      <c r="L43" s="22"/>
    </row>
    <row r="44" ht="14.25" customHeight="1">
      <c r="B44" s="1"/>
      <c r="C44" s="36" t="s">
        <v>137</v>
      </c>
      <c r="D44" s="37">
        <v>43973.0</v>
      </c>
      <c r="E44" s="37">
        <v>8505.0</v>
      </c>
      <c r="F44" s="36" t="s">
        <v>138</v>
      </c>
      <c r="G44" s="36" t="s">
        <v>139</v>
      </c>
      <c r="H44" s="22">
        <v>6000.0</v>
      </c>
      <c r="L44" s="22"/>
    </row>
    <row r="45" ht="14.25" customHeight="1">
      <c r="B45" s="1"/>
      <c r="C45" s="36" t="s">
        <v>137</v>
      </c>
      <c r="D45" s="37">
        <v>44001.0</v>
      </c>
      <c r="E45" s="37">
        <v>8675.0</v>
      </c>
      <c r="F45" s="36" t="s">
        <v>138</v>
      </c>
      <c r="G45" s="36" t="s">
        <v>139</v>
      </c>
      <c r="H45" s="22">
        <v>6000.0</v>
      </c>
      <c r="L45" s="22"/>
    </row>
    <row r="46" ht="14.25" customHeight="1">
      <c r="B46" s="1"/>
      <c r="C46" s="36" t="s">
        <v>137</v>
      </c>
      <c r="D46" s="37">
        <v>44040.0</v>
      </c>
      <c r="E46" s="37">
        <v>6224.0</v>
      </c>
      <c r="F46" s="36" t="s">
        <v>138</v>
      </c>
      <c r="G46" s="36" t="s">
        <v>139</v>
      </c>
      <c r="H46" s="22">
        <v>6000.0</v>
      </c>
    </row>
    <row r="47" ht="14.25" customHeight="1">
      <c r="B47" s="1"/>
      <c r="C47" s="36" t="s">
        <v>140</v>
      </c>
      <c r="D47" s="36" t="s">
        <v>135</v>
      </c>
      <c r="E47" s="37" t="s">
        <v>136</v>
      </c>
      <c r="F47" s="22">
        <v>245000.0</v>
      </c>
      <c r="H47" s="22">
        <f>F47</f>
        <v>245000</v>
      </c>
      <c r="L47" s="22"/>
    </row>
    <row r="48" ht="14.25" customHeight="1">
      <c r="B48" s="1"/>
      <c r="C48" s="36" t="s">
        <v>135</v>
      </c>
      <c r="D48" s="36" t="s">
        <v>141</v>
      </c>
      <c r="E48" s="37"/>
      <c r="L48" s="22"/>
    </row>
    <row r="49" ht="14.25" customHeight="1">
      <c r="B49" s="1"/>
      <c r="C49" s="36" t="s">
        <v>137</v>
      </c>
      <c r="D49" s="37">
        <v>43819.0</v>
      </c>
      <c r="E49" s="37">
        <v>7749.0</v>
      </c>
      <c r="F49" s="36" t="s">
        <v>138</v>
      </c>
      <c r="G49" s="36" t="s">
        <v>139</v>
      </c>
      <c r="H49" s="22">
        <v>14050.0</v>
      </c>
      <c r="L49" s="22"/>
    </row>
    <row r="50" ht="14.25" customHeight="1">
      <c r="B50" s="1"/>
      <c r="C50" s="36" t="s">
        <v>140</v>
      </c>
      <c r="D50" s="36" t="s">
        <v>135</v>
      </c>
      <c r="E50" s="37" t="s">
        <v>141</v>
      </c>
      <c r="H50" s="22">
        <v>14050.0</v>
      </c>
      <c r="L50" s="22"/>
    </row>
    <row r="51" ht="14.25" customHeight="1">
      <c r="B51" s="1"/>
      <c r="C51" s="36" t="s">
        <v>142</v>
      </c>
      <c r="E51" s="37"/>
      <c r="H51" s="22">
        <f>SUM(H47:H50)</f>
        <v>273100</v>
      </c>
      <c r="L51" s="22"/>
    </row>
    <row r="52" ht="14.25" customHeight="1">
      <c r="B52" s="1"/>
      <c r="E52" s="37"/>
      <c r="L52" s="22"/>
    </row>
    <row r="53" ht="14.25" customHeight="1">
      <c r="B53" s="1"/>
      <c r="E53" s="37"/>
      <c r="L53" s="22"/>
    </row>
    <row r="54" ht="14.25" customHeight="1">
      <c r="B54" s="1"/>
      <c r="E54" s="37"/>
      <c r="L54" s="22"/>
    </row>
    <row r="55" ht="14.25" customHeight="1">
      <c r="B55" s="1"/>
      <c r="E55" s="37"/>
      <c r="L55" s="22"/>
    </row>
    <row r="56" ht="14.25" customHeight="1">
      <c r="B56" s="1"/>
      <c r="E56" s="37"/>
      <c r="L56" s="22"/>
    </row>
    <row r="57" ht="14.25" customHeight="1">
      <c r="B57" s="1"/>
      <c r="E57" s="37"/>
      <c r="L57" s="22"/>
    </row>
    <row r="58" ht="14.25" customHeight="1">
      <c r="B58" s="1"/>
      <c r="E58" s="37"/>
      <c r="L58" s="22"/>
    </row>
    <row r="59" ht="14.25" customHeight="1">
      <c r="B59" s="1"/>
      <c r="E59" s="37"/>
      <c r="L59" s="22"/>
    </row>
    <row r="60" ht="14.25" customHeight="1">
      <c r="B60" s="1"/>
      <c r="E60" s="37"/>
      <c r="L60" s="22"/>
    </row>
    <row r="61" ht="14.25" customHeight="1">
      <c r="B61" s="1"/>
      <c r="E61" s="37"/>
      <c r="L61" s="22"/>
    </row>
    <row r="62" ht="14.25" customHeight="1">
      <c r="B62" s="1"/>
      <c r="E62" s="37"/>
      <c r="L62" s="22"/>
    </row>
    <row r="63" ht="14.25" customHeight="1">
      <c r="B63" s="1"/>
      <c r="E63" s="37"/>
      <c r="L63" s="22"/>
    </row>
    <row r="64" ht="14.25" customHeight="1">
      <c r="B64" s="1"/>
      <c r="E64" s="37"/>
      <c r="L64" s="22"/>
    </row>
    <row r="65" ht="14.25" customHeight="1">
      <c r="B65" s="1"/>
      <c r="L65" s="22"/>
    </row>
    <row r="66" ht="14.25" customHeight="1">
      <c r="B66" s="1"/>
      <c r="E66" s="37"/>
      <c r="L66" s="22"/>
    </row>
    <row r="67" ht="14.25" customHeight="1">
      <c r="E67" s="37"/>
      <c r="L67" s="22"/>
    </row>
    <row r="68" ht="14.25" customHeight="1">
      <c r="B68" s="1"/>
      <c r="E68" s="37"/>
      <c r="L68" s="22"/>
    </row>
    <row r="69" ht="14.25" customHeight="1">
      <c r="B69" s="1"/>
      <c r="E69" s="37"/>
      <c r="L69" s="22"/>
    </row>
    <row r="70" ht="14.25" customHeight="1">
      <c r="B70" s="1"/>
      <c r="E70" s="37"/>
    </row>
    <row r="71" ht="14.25" customHeight="1">
      <c r="B71" s="1"/>
      <c r="E71" s="37"/>
      <c r="L71" s="22"/>
    </row>
    <row r="72" ht="14.25" customHeight="1">
      <c r="B72" s="1"/>
      <c r="E72" s="37"/>
      <c r="L72" s="22"/>
    </row>
    <row r="73" ht="14.25" customHeight="1">
      <c r="B73" s="1"/>
      <c r="E73" s="37"/>
      <c r="L73" s="22"/>
    </row>
    <row r="74" ht="14.25" customHeight="1">
      <c r="B74" s="1"/>
      <c r="E74" s="37"/>
      <c r="L74" s="22"/>
    </row>
    <row r="75" ht="14.25" customHeight="1">
      <c r="B75" s="1"/>
    </row>
    <row r="76" ht="14.25" customHeight="1">
      <c r="B76" s="1"/>
    </row>
    <row r="77" ht="14.25" customHeight="1">
      <c r="B77" s="1"/>
    </row>
    <row r="78" ht="14.25" customHeight="1">
      <c r="B78" s="1"/>
    </row>
    <row r="79" ht="14.25" customHeight="1">
      <c r="B79" s="1"/>
    </row>
    <row r="80" ht="14.25" customHeight="1">
      <c r="B80" s="1"/>
    </row>
    <row r="81" ht="14.25" customHeight="1">
      <c r="B81" s="1"/>
    </row>
    <row r="82" ht="14.25" customHeight="1">
      <c r="B82" s="1"/>
    </row>
    <row r="83" ht="14.25" customHeight="1">
      <c r="B83" s="28"/>
    </row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2.71"/>
    <col customWidth="1" min="5" max="6" width="8.71"/>
    <col customWidth="1" min="7" max="7" width="30.14"/>
    <col customWidth="1" min="8" max="26" width="8.71"/>
  </cols>
  <sheetData>
    <row r="1" ht="14.25" customHeight="1"/>
    <row r="2" ht="14.25" customHeight="1">
      <c r="C2" s="36" t="s">
        <v>133</v>
      </c>
      <c r="D2" s="36" t="s">
        <v>35</v>
      </c>
      <c r="E2" s="36" t="s">
        <v>134</v>
      </c>
      <c r="F2" s="36" t="s">
        <v>143</v>
      </c>
      <c r="G2" s="36" t="s">
        <v>144</v>
      </c>
      <c r="H2" s="36" t="s">
        <v>145</v>
      </c>
      <c r="I2" s="36" t="s">
        <v>38</v>
      </c>
      <c r="N2" s="36" t="s">
        <v>146</v>
      </c>
    </row>
    <row r="3" ht="14.25" customHeight="1">
      <c r="C3" s="36" t="s">
        <v>138</v>
      </c>
      <c r="D3" s="36" t="s">
        <v>139</v>
      </c>
    </row>
    <row r="4" ht="14.25" customHeight="1">
      <c r="C4" s="36" t="s">
        <v>147</v>
      </c>
      <c r="D4" s="37">
        <v>43010.0</v>
      </c>
      <c r="E4" s="36">
        <v>146.0</v>
      </c>
      <c r="F4" s="36" t="s">
        <v>148</v>
      </c>
      <c r="G4" s="36" t="s">
        <v>149</v>
      </c>
      <c r="H4" s="36" t="s">
        <v>110</v>
      </c>
      <c r="I4" s="22">
        <v>5000.0</v>
      </c>
      <c r="K4" s="22"/>
      <c r="N4" s="39">
        <f t="shared" ref="N4:N60" si="1">IF(ISNUMBER(I4),I4,IF(ISNUMBER(K4),K4,M4))</f>
        <v>5000</v>
      </c>
    </row>
    <row r="5" ht="14.25" customHeight="1">
      <c r="C5" s="36" t="s">
        <v>147</v>
      </c>
      <c r="D5" s="37">
        <v>43024.0</v>
      </c>
      <c r="E5" s="36">
        <v>152.0</v>
      </c>
      <c r="F5" s="36" t="s">
        <v>148</v>
      </c>
      <c r="G5" s="36" t="s">
        <v>149</v>
      </c>
      <c r="H5" s="36" t="s">
        <v>110</v>
      </c>
      <c r="I5" s="22">
        <v>4000.0</v>
      </c>
      <c r="K5" s="22"/>
      <c r="N5" s="22">
        <f t="shared" si="1"/>
        <v>4000</v>
      </c>
    </row>
    <row r="6" ht="14.25" customHeight="1">
      <c r="C6" s="36" t="s">
        <v>147</v>
      </c>
      <c r="D6" s="37">
        <v>43053.0</v>
      </c>
      <c r="E6" s="36">
        <v>1323.0</v>
      </c>
      <c r="F6" s="36" t="s">
        <v>148</v>
      </c>
      <c r="G6" s="36" t="s">
        <v>149</v>
      </c>
      <c r="H6" s="36" t="s">
        <v>110</v>
      </c>
      <c r="I6" s="22">
        <v>5000.0</v>
      </c>
      <c r="K6" s="22"/>
      <c r="N6" s="22">
        <f t="shared" si="1"/>
        <v>5000</v>
      </c>
    </row>
    <row r="7" ht="14.25" customHeight="1">
      <c r="C7" s="36" t="s">
        <v>147</v>
      </c>
      <c r="D7" s="37">
        <v>43077.0</v>
      </c>
      <c r="E7" s="36">
        <v>1347.0</v>
      </c>
      <c r="F7" s="36" t="s">
        <v>148</v>
      </c>
      <c r="G7" s="36" t="s">
        <v>149</v>
      </c>
      <c r="H7" s="36" t="s">
        <v>110</v>
      </c>
      <c r="I7" s="22">
        <v>5000.0</v>
      </c>
      <c r="K7" s="22"/>
      <c r="N7" s="22">
        <f t="shared" si="1"/>
        <v>5000</v>
      </c>
    </row>
    <row r="8" ht="14.25" customHeight="1">
      <c r="C8" s="36" t="s">
        <v>147</v>
      </c>
      <c r="D8" s="37">
        <v>43090.0</v>
      </c>
      <c r="E8" s="36">
        <v>151.0</v>
      </c>
      <c r="F8" s="36" t="s">
        <v>148</v>
      </c>
      <c r="G8" s="36" t="s">
        <v>149</v>
      </c>
      <c r="H8" s="36" t="s">
        <v>110</v>
      </c>
      <c r="I8" s="22">
        <v>5000.0</v>
      </c>
      <c r="K8" s="22"/>
      <c r="N8" s="22">
        <f t="shared" si="1"/>
        <v>5000</v>
      </c>
    </row>
    <row r="9" ht="14.25" customHeight="1">
      <c r="C9" s="36" t="s">
        <v>147</v>
      </c>
      <c r="D9" s="37">
        <v>43112.0</v>
      </c>
      <c r="E9" s="36">
        <v>1366.0</v>
      </c>
      <c r="F9" s="36" t="s">
        <v>148</v>
      </c>
      <c r="G9" s="36" t="s">
        <v>149</v>
      </c>
      <c r="H9" s="36" t="s">
        <v>110</v>
      </c>
      <c r="I9" s="22">
        <v>5000.0</v>
      </c>
      <c r="K9" s="22"/>
      <c r="N9" s="22">
        <f t="shared" si="1"/>
        <v>5000</v>
      </c>
    </row>
    <row r="10" ht="14.25" customHeight="1">
      <c r="C10" s="36" t="s">
        <v>147</v>
      </c>
      <c r="D10" s="37">
        <v>43147.0</v>
      </c>
      <c r="E10" s="36">
        <v>5027.0</v>
      </c>
      <c r="F10" s="36" t="s">
        <v>150</v>
      </c>
      <c r="G10" s="36" t="s">
        <v>151</v>
      </c>
      <c r="H10" s="36" t="s">
        <v>148</v>
      </c>
      <c r="I10" s="36" t="s">
        <v>149</v>
      </c>
      <c r="J10" s="36" t="s">
        <v>110</v>
      </c>
      <c r="K10" s="22">
        <v>5000.0</v>
      </c>
      <c r="N10" s="22">
        <f t="shared" si="1"/>
        <v>5000</v>
      </c>
    </row>
    <row r="11" ht="14.25" customHeight="1">
      <c r="C11" s="36" t="s">
        <v>147</v>
      </c>
      <c r="D11" s="37">
        <v>43147.0</v>
      </c>
      <c r="E11" s="36">
        <v>1627.0</v>
      </c>
      <c r="F11" s="36" t="s">
        <v>148</v>
      </c>
      <c r="G11" s="36" t="s">
        <v>149</v>
      </c>
      <c r="H11" s="36" t="s">
        <v>110</v>
      </c>
      <c r="I11" s="22">
        <v>1000.0</v>
      </c>
      <c r="K11" s="22"/>
      <c r="N11" s="22">
        <f t="shared" si="1"/>
        <v>1000</v>
      </c>
    </row>
    <row r="12" ht="14.25" customHeight="1">
      <c r="C12" s="36" t="s">
        <v>147</v>
      </c>
      <c r="D12" s="37">
        <v>43174.0</v>
      </c>
      <c r="E12" s="36" t="s">
        <v>152</v>
      </c>
      <c r="F12" s="36" t="s">
        <v>148</v>
      </c>
      <c r="G12" s="36" t="s">
        <v>149</v>
      </c>
      <c r="H12" s="36" t="s">
        <v>110</v>
      </c>
      <c r="I12" s="36">
        <v>609.99</v>
      </c>
      <c r="K12" s="22"/>
      <c r="N12" s="1">
        <f t="shared" si="1"/>
        <v>609.99</v>
      </c>
    </row>
    <row r="13" ht="14.25" customHeight="1">
      <c r="C13" s="36" t="s">
        <v>147</v>
      </c>
      <c r="D13" s="37">
        <v>43175.0</v>
      </c>
      <c r="E13" s="36">
        <v>5107.0</v>
      </c>
      <c r="F13" s="36" t="s">
        <v>153</v>
      </c>
      <c r="G13" s="36" t="s">
        <v>154</v>
      </c>
      <c r="H13" s="36" t="s">
        <v>148</v>
      </c>
      <c r="I13" s="36" t="s">
        <v>149</v>
      </c>
      <c r="J13" s="36" t="s">
        <v>110</v>
      </c>
      <c r="K13" s="22">
        <v>5000.0</v>
      </c>
      <c r="N13" s="22">
        <f t="shared" si="1"/>
        <v>5000</v>
      </c>
    </row>
    <row r="14" ht="14.25" customHeight="1">
      <c r="C14" s="36" t="s">
        <v>147</v>
      </c>
      <c r="D14" s="37">
        <v>43199.0</v>
      </c>
      <c r="E14" s="36" t="s">
        <v>155</v>
      </c>
      <c r="F14" s="36" t="s">
        <v>148</v>
      </c>
      <c r="G14" s="36" t="s">
        <v>149</v>
      </c>
      <c r="H14" s="36" t="s">
        <v>110</v>
      </c>
      <c r="I14" s="36">
        <v>609.99</v>
      </c>
      <c r="K14" s="22"/>
      <c r="N14" s="1">
        <f t="shared" si="1"/>
        <v>609.99</v>
      </c>
    </row>
    <row r="15" ht="14.25" customHeight="1">
      <c r="C15" s="36" t="s">
        <v>147</v>
      </c>
      <c r="D15" s="37">
        <v>43203.0</v>
      </c>
      <c r="E15" s="36">
        <v>5191.0</v>
      </c>
      <c r="F15" s="36" t="s">
        <v>156</v>
      </c>
      <c r="G15" s="36" t="s">
        <v>151</v>
      </c>
      <c r="H15" s="36" t="s">
        <v>148</v>
      </c>
      <c r="I15" s="36" t="s">
        <v>149</v>
      </c>
      <c r="J15" s="36" t="s">
        <v>110</v>
      </c>
      <c r="K15" s="22">
        <v>5000.0</v>
      </c>
      <c r="N15" s="22">
        <f t="shared" si="1"/>
        <v>5000</v>
      </c>
    </row>
    <row r="16" ht="14.25" customHeight="1">
      <c r="C16" s="36" t="s">
        <v>147</v>
      </c>
      <c r="D16" s="37">
        <v>43204.0</v>
      </c>
      <c r="E16" s="36" t="s">
        <v>157</v>
      </c>
      <c r="F16" s="36" t="s">
        <v>148</v>
      </c>
      <c r="G16" s="36" t="s">
        <v>149</v>
      </c>
      <c r="H16" s="36" t="s">
        <v>110</v>
      </c>
      <c r="I16" s="36">
        <v>471.34</v>
      </c>
      <c r="K16" s="22"/>
      <c r="N16" s="1">
        <f t="shared" si="1"/>
        <v>471.34</v>
      </c>
    </row>
    <row r="17" ht="14.25" customHeight="1">
      <c r="C17" s="36" t="s">
        <v>147</v>
      </c>
      <c r="D17" s="37">
        <v>43221.0</v>
      </c>
      <c r="E17" s="36">
        <v>5251.0</v>
      </c>
      <c r="F17" s="36" t="s">
        <v>148</v>
      </c>
      <c r="G17" s="36" t="s">
        <v>149</v>
      </c>
      <c r="H17" s="36" t="s">
        <v>110</v>
      </c>
      <c r="I17" s="22">
        <v>3000.0</v>
      </c>
      <c r="K17" s="22"/>
      <c r="N17" s="22">
        <f t="shared" si="1"/>
        <v>3000</v>
      </c>
    </row>
    <row r="18" ht="14.25" customHeight="1">
      <c r="C18" s="36" t="s">
        <v>147</v>
      </c>
      <c r="D18" s="37">
        <v>43230.0</v>
      </c>
      <c r="E18" s="36">
        <v>5290.0</v>
      </c>
      <c r="F18" s="36" t="s">
        <v>148</v>
      </c>
      <c r="G18" s="36" t="s">
        <v>149</v>
      </c>
      <c r="H18" s="36" t="s">
        <v>110</v>
      </c>
      <c r="I18" s="22">
        <v>5000.0</v>
      </c>
      <c r="K18" s="22"/>
      <c r="N18" s="22">
        <f t="shared" si="1"/>
        <v>5000</v>
      </c>
    </row>
    <row r="19" ht="14.25" customHeight="1">
      <c r="C19" s="36" t="s">
        <v>147</v>
      </c>
      <c r="D19" s="37">
        <v>43231.0</v>
      </c>
      <c r="E19" s="36">
        <v>5291.0</v>
      </c>
      <c r="F19" s="36" t="s">
        <v>148</v>
      </c>
      <c r="G19" s="36" t="s">
        <v>149</v>
      </c>
      <c r="H19" s="36" t="s">
        <v>110</v>
      </c>
      <c r="I19" s="22">
        <v>1000.0</v>
      </c>
      <c r="K19" s="22"/>
      <c r="N19" s="22">
        <f t="shared" si="1"/>
        <v>1000</v>
      </c>
    </row>
    <row r="20" ht="14.25" customHeight="1">
      <c r="C20" s="36" t="s">
        <v>147</v>
      </c>
      <c r="D20" s="37">
        <v>43257.0</v>
      </c>
      <c r="E20" s="36">
        <v>5355.0</v>
      </c>
      <c r="F20" s="36" t="s">
        <v>158</v>
      </c>
      <c r="G20" s="36" t="s">
        <v>151</v>
      </c>
      <c r="H20" s="36" t="s">
        <v>148</v>
      </c>
      <c r="I20" s="36" t="s">
        <v>149</v>
      </c>
      <c r="J20" s="36" t="s">
        <v>110</v>
      </c>
      <c r="K20" s="22">
        <v>5000.0</v>
      </c>
      <c r="N20" s="22">
        <f t="shared" si="1"/>
        <v>5000</v>
      </c>
    </row>
    <row r="21" ht="14.25" customHeight="1">
      <c r="C21" s="36" t="s">
        <v>147</v>
      </c>
      <c r="D21" s="37">
        <v>43257.0</v>
      </c>
      <c r="E21" s="36">
        <v>5356.0</v>
      </c>
      <c r="F21" s="36" t="s">
        <v>158</v>
      </c>
      <c r="G21" s="36" t="s">
        <v>151</v>
      </c>
      <c r="H21" s="36" t="s">
        <v>148</v>
      </c>
      <c r="I21" s="36" t="s">
        <v>149</v>
      </c>
      <c r="J21" s="36" t="s">
        <v>110</v>
      </c>
      <c r="K21" s="22">
        <v>1000.0</v>
      </c>
      <c r="N21" s="22">
        <f t="shared" si="1"/>
        <v>1000</v>
      </c>
    </row>
    <row r="22" ht="14.25" customHeight="1">
      <c r="C22" s="36" t="s">
        <v>147</v>
      </c>
      <c r="D22" s="37">
        <v>43286.0</v>
      </c>
      <c r="E22" s="36" t="s">
        <v>157</v>
      </c>
      <c r="F22" s="36" t="s">
        <v>148</v>
      </c>
      <c r="G22" s="36" t="s">
        <v>149</v>
      </c>
      <c r="H22" s="36" t="s">
        <v>110</v>
      </c>
      <c r="I22" s="22">
        <v>3578.82</v>
      </c>
      <c r="K22" s="22"/>
      <c r="N22" s="22">
        <f t="shared" si="1"/>
        <v>3578.82</v>
      </c>
    </row>
    <row r="23" ht="14.25" customHeight="1">
      <c r="C23" s="36" t="s">
        <v>147</v>
      </c>
      <c r="D23" s="37">
        <v>43287.0</v>
      </c>
      <c r="E23" s="36">
        <v>5467.0</v>
      </c>
      <c r="F23" s="36" t="s">
        <v>159</v>
      </c>
      <c r="G23" s="36" t="s">
        <v>151</v>
      </c>
      <c r="H23" s="36" t="s">
        <v>148</v>
      </c>
      <c r="I23" s="36" t="s">
        <v>149</v>
      </c>
      <c r="J23" s="36" t="s">
        <v>110</v>
      </c>
      <c r="K23" s="22">
        <v>5000.0</v>
      </c>
      <c r="N23" s="22">
        <f t="shared" si="1"/>
        <v>5000</v>
      </c>
    </row>
    <row r="24" ht="14.25" customHeight="1">
      <c r="C24" s="36" t="s">
        <v>147</v>
      </c>
      <c r="D24" s="37">
        <v>43287.0</v>
      </c>
      <c r="E24" s="36">
        <v>5468.0</v>
      </c>
      <c r="F24" s="36" t="s">
        <v>159</v>
      </c>
      <c r="G24" s="36" t="s">
        <v>151</v>
      </c>
      <c r="H24" s="36" t="s">
        <v>148</v>
      </c>
      <c r="I24" s="36" t="s">
        <v>149</v>
      </c>
      <c r="J24" s="36" t="s">
        <v>110</v>
      </c>
      <c r="K24" s="22">
        <v>1000.0</v>
      </c>
      <c r="N24" s="22">
        <f t="shared" si="1"/>
        <v>1000</v>
      </c>
    </row>
    <row r="25" ht="14.25" customHeight="1">
      <c r="C25" s="36" t="s">
        <v>147</v>
      </c>
      <c r="D25" s="37">
        <v>43312.0</v>
      </c>
      <c r="E25" s="36">
        <v>5562.0</v>
      </c>
      <c r="F25" s="36" t="s">
        <v>148</v>
      </c>
      <c r="G25" s="36" t="s">
        <v>149</v>
      </c>
      <c r="H25" s="36" t="s">
        <v>110</v>
      </c>
      <c r="I25" s="22">
        <v>5000.0</v>
      </c>
      <c r="K25" s="22"/>
      <c r="N25" s="22">
        <f t="shared" si="1"/>
        <v>5000</v>
      </c>
    </row>
    <row r="26" ht="14.25" customHeight="1">
      <c r="C26" s="36" t="s">
        <v>147</v>
      </c>
      <c r="D26" s="37">
        <v>43312.0</v>
      </c>
      <c r="E26" s="36">
        <v>5563.0</v>
      </c>
      <c r="F26" s="36" t="s">
        <v>148</v>
      </c>
      <c r="G26" s="36" t="s">
        <v>149</v>
      </c>
      <c r="H26" s="36" t="s">
        <v>110</v>
      </c>
      <c r="I26" s="22">
        <v>1000.0</v>
      </c>
      <c r="K26" s="22"/>
      <c r="N26" s="22">
        <f t="shared" si="1"/>
        <v>1000</v>
      </c>
    </row>
    <row r="27" ht="14.25" customHeight="1">
      <c r="C27" s="36" t="s">
        <v>147</v>
      </c>
      <c r="D27" s="37">
        <v>43312.0</v>
      </c>
      <c r="E27" s="36" t="s">
        <v>157</v>
      </c>
      <c r="F27" s="36" t="s">
        <v>148</v>
      </c>
      <c r="G27" s="36" t="s">
        <v>149</v>
      </c>
      <c r="H27" s="36" t="s">
        <v>110</v>
      </c>
      <c r="I27" s="22">
        <v>1209.99</v>
      </c>
      <c r="K27" s="22"/>
      <c r="N27" s="22">
        <f t="shared" si="1"/>
        <v>1209.99</v>
      </c>
    </row>
    <row r="28" ht="14.25" customHeight="1">
      <c r="C28" s="36" t="s">
        <v>147</v>
      </c>
      <c r="D28" s="37">
        <v>43370.0</v>
      </c>
      <c r="E28" s="36">
        <v>5795.0</v>
      </c>
      <c r="F28" s="36" t="s">
        <v>160</v>
      </c>
      <c r="G28" s="36" t="s">
        <v>161</v>
      </c>
      <c r="H28" s="36" t="s">
        <v>148</v>
      </c>
      <c r="I28" s="36" t="s">
        <v>149</v>
      </c>
      <c r="J28" s="36" t="s">
        <v>110</v>
      </c>
      <c r="K28" s="22">
        <v>5000.0</v>
      </c>
      <c r="N28" s="22">
        <f t="shared" si="1"/>
        <v>5000</v>
      </c>
    </row>
    <row r="29" ht="14.25" customHeight="1">
      <c r="C29" s="36" t="s">
        <v>147</v>
      </c>
      <c r="D29" s="37">
        <v>43370.0</v>
      </c>
      <c r="E29" s="36">
        <v>5797.0</v>
      </c>
      <c r="F29" s="36" t="s">
        <v>148</v>
      </c>
      <c r="G29" s="36" t="s">
        <v>149</v>
      </c>
      <c r="H29" s="36" t="s">
        <v>110</v>
      </c>
      <c r="I29" s="22">
        <v>1000.0</v>
      </c>
      <c r="K29" s="22"/>
      <c r="N29" s="22">
        <f t="shared" si="1"/>
        <v>1000</v>
      </c>
    </row>
    <row r="30" ht="14.25" customHeight="1">
      <c r="C30" s="36" t="s">
        <v>147</v>
      </c>
      <c r="D30" s="37">
        <v>43376.0</v>
      </c>
      <c r="E30" s="36">
        <v>5802.0</v>
      </c>
      <c r="F30" s="36" t="s">
        <v>148</v>
      </c>
      <c r="G30" s="36" t="s">
        <v>149</v>
      </c>
      <c r="H30" s="36" t="s">
        <v>110</v>
      </c>
      <c r="I30" s="22">
        <v>2000.0</v>
      </c>
      <c r="K30" s="22"/>
      <c r="N30" s="22">
        <f t="shared" si="1"/>
        <v>2000</v>
      </c>
    </row>
    <row r="31" ht="14.25" customHeight="1">
      <c r="C31" s="36" t="s">
        <v>147</v>
      </c>
      <c r="D31" s="37">
        <v>43399.0</v>
      </c>
      <c r="E31" s="36">
        <v>5880.0</v>
      </c>
      <c r="F31" s="36" t="s">
        <v>148</v>
      </c>
      <c r="G31" s="36" t="s">
        <v>149</v>
      </c>
      <c r="H31" s="36" t="s">
        <v>110</v>
      </c>
      <c r="I31" s="22">
        <v>1000.0</v>
      </c>
      <c r="K31" s="22"/>
      <c r="N31" s="22">
        <f t="shared" si="1"/>
        <v>1000</v>
      </c>
    </row>
    <row r="32" ht="14.25" customHeight="1">
      <c r="C32" s="36" t="s">
        <v>147</v>
      </c>
      <c r="D32" s="37">
        <v>43399.0</v>
      </c>
      <c r="E32" s="36">
        <v>5881.0</v>
      </c>
      <c r="F32" s="36" t="s">
        <v>148</v>
      </c>
      <c r="G32" s="36" t="s">
        <v>149</v>
      </c>
      <c r="H32" s="36" t="s">
        <v>110</v>
      </c>
      <c r="I32" s="22">
        <v>5000.0</v>
      </c>
      <c r="K32" s="22"/>
      <c r="N32" s="22">
        <f t="shared" si="1"/>
        <v>5000</v>
      </c>
    </row>
    <row r="33" ht="14.25" customHeight="1">
      <c r="C33" s="36" t="s">
        <v>147</v>
      </c>
      <c r="D33" s="37">
        <v>43411.0</v>
      </c>
      <c r="E33" s="36">
        <v>5919.0</v>
      </c>
      <c r="F33" s="36" t="s">
        <v>148</v>
      </c>
      <c r="G33" s="36" t="s">
        <v>149</v>
      </c>
      <c r="H33" s="36" t="s">
        <v>110</v>
      </c>
      <c r="I33" s="22">
        <v>1500.0</v>
      </c>
      <c r="K33" s="22"/>
      <c r="N33" s="22">
        <f t="shared" si="1"/>
        <v>1500</v>
      </c>
    </row>
    <row r="34" ht="14.25" customHeight="1">
      <c r="C34" s="36" t="s">
        <v>147</v>
      </c>
      <c r="D34" s="37">
        <v>43424.0</v>
      </c>
      <c r="E34" s="36">
        <v>6042.0</v>
      </c>
      <c r="F34" s="36" t="s">
        <v>162</v>
      </c>
      <c r="G34" s="36" t="s">
        <v>163</v>
      </c>
      <c r="H34" s="36" t="s">
        <v>164</v>
      </c>
      <c r="I34" s="36" t="s">
        <v>165</v>
      </c>
      <c r="J34" s="36" t="s">
        <v>110</v>
      </c>
      <c r="K34" s="22">
        <v>1000.0</v>
      </c>
      <c r="N34" s="22">
        <f t="shared" si="1"/>
        <v>1000</v>
      </c>
    </row>
    <row r="35" ht="14.25" customHeight="1">
      <c r="C35" s="36" t="s">
        <v>147</v>
      </c>
      <c r="D35" s="37">
        <v>43424.0</v>
      </c>
      <c r="E35" s="36">
        <v>6043.0</v>
      </c>
      <c r="F35" s="36" t="s">
        <v>162</v>
      </c>
      <c r="G35" s="36" t="s">
        <v>163</v>
      </c>
      <c r="H35" s="36" t="s">
        <v>164</v>
      </c>
      <c r="I35" s="36" t="s">
        <v>165</v>
      </c>
      <c r="J35" s="36" t="s">
        <v>110</v>
      </c>
      <c r="K35" s="22">
        <v>5000.0</v>
      </c>
      <c r="N35" s="22">
        <f t="shared" si="1"/>
        <v>5000</v>
      </c>
    </row>
    <row r="36" ht="14.25" customHeight="1">
      <c r="C36" s="36" t="s">
        <v>147</v>
      </c>
      <c r="D36" s="37">
        <v>43437.0</v>
      </c>
      <c r="E36" s="36">
        <v>6077.0</v>
      </c>
      <c r="F36" s="36" t="s">
        <v>166</v>
      </c>
      <c r="G36" s="36" t="s">
        <v>167</v>
      </c>
      <c r="H36" s="36" t="s">
        <v>162</v>
      </c>
      <c r="I36" s="36" t="s">
        <v>163</v>
      </c>
      <c r="J36" s="36" t="s">
        <v>164</v>
      </c>
      <c r="K36" s="22" t="s">
        <v>165</v>
      </c>
      <c r="L36" s="36" t="s">
        <v>110</v>
      </c>
      <c r="M36" s="22">
        <v>8800.0</v>
      </c>
      <c r="N36" s="22">
        <f t="shared" si="1"/>
        <v>8800</v>
      </c>
    </row>
    <row r="37" ht="14.25" customHeight="1">
      <c r="C37" s="36" t="s">
        <v>147</v>
      </c>
      <c r="D37" s="37">
        <v>43455.0</v>
      </c>
      <c r="E37" s="36">
        <v>6195.0</v>
      </c>
      <c r="F37" s="36" t="s">
        <v>162</v>
      </c>
      <c r="G37" s="36" t="s">
        <v>163</v>
      </c>
      <c r="H37" s="36" t="s">
        <v>164</v>
      </c>
      <c r="I37" s="36" t="s">
        <v>165</v>
      </c>
      <c r="J37" s="36" t="s">
        <v>110</v>
      </c>
      <c r="K37" s="22">
        <v>5000.0</v>
      </c>
      <c r="N37" s="22">
        <f t="shared" si="1"/>
        <v>5000</v>
      </c>
    </row>
    <row r="38" ht="14.25" customHeight="1">
      <c r="C38" s="36" t="s">
        <v>147</v>
      </c>
      <c r="D38" s="37">
        <v>43455.0</v>
      </c>
      <c r="E38" s="36">
        <v>6196.0</v>
      </c>
      <c r="F38" s="36" t="s">
        <v>162</v>
      </c>
      <c r="G38" s="36" t="s">
        <v>163</v>
      </c>
      <c r="H38" s="36" t="s">
        <v>164</v>
      </c>
      <c r="I38" s="36" t="s">
        <v>165</v>
      </c>
      <c r="J38" s="36" t="s">
        <v>110</v>
      </c>
      <c r="K38" s="22">
        <v>1000.0</v>
      </c>
      <c r="N38" s="22">
        <f t="shared" si="1"/>
        <v>1000</v>
      </c>
    </row>
    <row r="39" ht="14.25" customHeight="1">
      <c r="C39" s="36" t="s">
        <v>147</v>
      </c>
      <c r="D39" s="37">
        <v>43483.0</v>
      </c>
      <c r="E39" s="36">
        <v>6316.0</v>
      </c>
      <c r="F39" s="36" t="s">
        <v>162</v>
      </c>
      <c r="G39" s="36" t="s">
        <v>163</v>
      </c>
      <c r="H39" s="36" t="s">
        <v>164</v>
      </c>
      <c r="I39" s="36" t="s">
        <v>165</v>
      </c>
      <c r="J39" s="36" t="s">
        <v>110</v>
      </c>
      <c r="K39" s="22">
        <v>1000.0</v>
      </c>
      <c r="N39" s="22">
        <f t="shared" si="1"/>
        <v>1000</v>
      </c>
    </row>
    <row r="40" ht="14.25" customHeight="1">
      <c r="C40" s="36" t="s">
        <v>147</v>
      </c>
      <c r="D40" s="37">
        <v>43483.0</v>
      </c>
      <c r="E40" s="36">
        <v>6317.0</v>
      </c>
      <c r="F40" s="36" t="s">
        <v>162</v>
      </c>
      <c r="G40" s="36" t="s">
        <v>163</v>
      </c>
      <c r="H40" s="36" t="s">
        <v>164</v>
      </c>
      <c r="I40" s="36" t="s">
        <v>165</v>
      </c>
      <c r="J40" s="36" t="s">
        <v>110</v>
      </c>
      <c r="K40" s="22">
        <v>5000.0</v>
      </c>
      <c r="N40" s="22">
        <f t="shared" si="1"/>
        <v>5000</v>
      </c>
    </row>
    <row r="41" ht="14.25" customHeight="1">
      <c r="C41" s="36" t="s">
        <v>147</v>
      </c>
      <c r="D41" s="37">
        <v>43503.0</v>
      </c>
      <c r="E41" s="36" t="s">
        <v>155</v>
      </c>
      <c r="F41" s="38">
        <v>0.03</v>
      </c>
      <c r="G41" s="36" t="s">
        <v>40</v>
      </c>
      <c r="H41" s="36" t="s">
        <v>162</v>
      </c>
      <c r="I41" s="36" t="s">
        <v>163</v>
      </c>
      <c r="J41" s="36" t="s">
        <v>164</v>
      </c>
      <c r="K41" s="22" t="s">
        <v>165</v>
      </c>
      <c r="L41" s="36" t="s">
        <v>110</v>
      </c>
      <c r="M41" s="22">
        <v>53000.0</v>
      </c>
      <c r="N41" s="22">
        <f t="shared" si="1"/>
        <v>53000</v>
      </c>
    </row>
    <row r="42" ht="14.25" customHeight="1">
      <c r="C42" s="36" t="s">
        <v>147</v>
      </c>
      <c r="D42" s="37">
        <v>43508.0</v>
      </c>
      <c r="E42" s="36">
        <v>6403.0</v>
      </c>
      <c r="F42" s="36" t="s">
        <v>162</v>
      </c>
      <c r="G42" s="36" t="s">
        <v>163</v>
      </c>
      <c r="H42" s="36" t="s">
        <v>164</v>
      </c>
      <c r="I42" s="36" t="s">
        <v>165</v>
      </c>
      <c r="J42" s="36" t="s">
        <v>110</v>
      </c>
      <c r="K42" s="22">
        <v>2700.0</v>
      </c>
      <c r="N42" s="22">
        <f t="shared" si="1"/>
        <v>2700</v>
      </c>
    </row>
    <row r="43" ht="14.25" customHeight="1">
      <c r="C43" s="36" t="s">
        <v>147</v>
      </c>
      <c r="D43" s="37">
        <v>43511.0</v>
      </c>
      <c r="E43" s="36">
        <v>6428.0</v>
      </c>
      <c r="F43" s="36" t="s">
        <v>162</v>
      </c>
      <c r="G43" s="36" t="s">
        <v>163</v>
      </c>
      <c r="H43" s="36" t="s">
        <v>164</v>
      </c>
      <c r="I43" s="36" t="s">
        <v>165</v>
      </c>
      <c r="J43" s="36" t="s">
        <v>110</v>
      </c>
      <c r="K43" s="22">
        <v>5000.0</v>
      </c>
      <c r="N43" s="22">
        <f t="shared" si="1"/>
        <v>5000</v>
      </c>
    </row>
    <row r="44" ht="14.25" customHeight="1">
      <c r="C44" s="36" t="s">
        <v>147</v>
      </c>
      <c r="D44" s="37">
        <v>43511.0</v>
      </c>
      <c r="E44" s="36">
        <v>6429.0</v>
      </c>
      <c r="F44" s="36" t="s">
        <v>162</v>
      </c>
      <c r="G44" s="36" t="s">
        <v>163</v>
      </c>
      <c r="H44" s="36" t="s">
        <v>164</v>
      </c>
      <c r="I44" s="36" t="s">
        <v>165</v>
      </c>
      <c r="J44" s="36" t="s">
        <v>110</v>
      </c>
      <c r="K44" s="22">
        <v>1000.0</v>
      </c>
      <c r="N44" s="22">
        <f t="shared" si="1"/>
        <v>1000</v>
      </c>
    </row>
    <row r="45" ht="14.25" customHeight="1">
      <c r="C45" s="36" t="s">
        <v>147</v>
      </c>
      <c r="D45" s="37">
        <v>43539.0</v>
      </c>
      <c r="E45" s="36">
        <v>6551.0</v>
      </c>
      <c r="F45" s="36" t="s">
        <v>162</v>
      </c>
      <c r="G45" s="36" t="s">
        <v>163</v>
      </c>
      <c r="H45" s="36" t="s">
        <v>164</v>
      </c>
      <c r="I45" s="36" t="s">
        <v>165</v>
      </c>
      <c r="J45" s="36" t="s">
        <v>110</v>
      </c>
      <c r="K45" s="22">
        <v>1000.0</v>
      </c>
      <c r="N45" s="22">
        <f t="shared" si="1"/>
        <v>1000</v>
      </c>
    </row>
    <row r="46" ht="14.25" customHeight="1">
      <c r="C46" s="36" t="s">
        <v>147</v>
      </c>
      <c r="D46" s="37">
        <v>43539.0</v>
      </c>
      <c r="E46" s="36">
        <v>6552.0</v>
      </c>
      <c r="F46" s="36" t="s">
        <v>162</v>
      </c>
      <c r="G46" s="36" t="s">
        <v>163</v>
      </c>
      <c r="H46" s="36" t="s">
        <v>164</v>
      </c>
      <c r="I46" s="36" t="s">
        <v>165</v>
      </c>
      <c r="J46" s="36" t="s">
        <v>110</v>
      </c>
      <c r="K46" s="22">
        <v>5000.0</v>
      </c>
      <c r="L46" s="1"/>
      <c r="N46" s="22">
        <f t="shared" si="1"/>
        <v>5000</v>
      </c>
    </row>
    <row r="47" ht="14.25" customHeight="1">
      <c r="C47" s="36" t="s">
        <v>147</v>
      </c>
      <c r="D47" s="37">
        <v>43545.0</v>
      </c>
      <c r="E47" s="36">
        <v>6584.0</v>
      </c>
      <c r="F47" s="36" t="s">
        <v>168</v>
      </c>
      <c r="G47" s="36" t="s">
        <v>162</v>
      </c>
      <c r="H47" s="36" t="s">
        <v>163</v>
      </c>
      <c r="I47" s="36" t="s">
        <v>164</v>
      </c>
      <c r="J47" s="36" t="s">
        <v>165</v>
      </c>
      <c r="K47" s="1">
        <v>0.0</v>
      </c>
      <c r="L47" s="1"/>
      <c r="N47" s="1">
        <f t="shared" si="1"/>
        <v>0</v>
      </c>
    </row>
    <row r="48" ht="14.25" customHeight="1">
      <c r="C48" s="36" t="s">
        <v>147</v>
      </c>
      <c r="D48" s="37">
        <v>43551.0</v>
      </c>
      <c r="E48" s="36">
        <v>6555.0</v>
      </c>
      <c r="F48" s="36" t="s">
        <v>40</v>
      </c>
      <c r="G48" s="36" t="s">
        <v>162</v>
      </c>
      <c r="H48" s="36" t="s">
        <v>163</v>
      </c>
      <c r="I48" s="36" t="s">
        <v>164</v>
      </c>
      <c r="J48" s="36" t="s">
        <v>165</v>
      </c>
      <c r="K48" s="22">
        <v>2750.0</v>
      </c>
      <c r="L48" s="1"/>
      <c r="N48" s="22">
        <f t="shared" si="1"/>
        <v>2750</v>
      </c>
    </row>
    <row r="49" ht="14.25" customHeight="1">
      <c r="C49" s="36" t="s">
        <v>147</v>
      </c>
      <c r="D49" s="37">
        <v>43567.0</v>
      </c>
      <c r="E49" s="36">
        <v>6670.0</v>
      </c>
      <c r="F49" s="36" t="s">
        <v>162</v>
      </c>
      <c r="G49" s="36" t="s">
        <v>163</v>
      </c>
      <c r="H49" s="36" t="s">
        <v>164</v>
      </c>
      <c r="I49" s="36" t="s">
        <v>165</v>
      </c>
      <c r="J49" s="36" t="s">
        <v>110</v>
      </c>
      <c r="K49" s="22">
        <v>1000.0</v>
      </c>
      <c r="L49" s="1"/>
      <c r="N49" s="22">
        <f t="shared" si="1"/>
        <v>1000</v>
      </c>
    </row>
    <row r="50" ht="14.25" customHeight="1">
      <c r="C50" s="36" t="s">
        <v>147</v>
      </c>
      <c r="D50" s="37">
        <v>43567.0</v>
      </c>
      <c r="E50" s="36">
        <v>6671.0</v>
      </c>
      <c r="F50" s="36" t="s">
        <v>162</v>
      </c>
      <c r="G50" s="36" t="s">
        <v>163</v>
      </c>
      <c r="H50" s="36" t="s">
        <v>164</v>
      </c>
      <c r="I50" s="36" t="s">
        <v>165</v>
      </c>
      <c r="J50" s="36" t="s">
        <v>110</v>
      </c>
      <c r="K50" s="22">
        <v>5000.0</v>
      </c>
      <c r="L50" s="1"/>
      <c r="N50" s="22">
        <f t="shared" si="1"/>
        <v>5000</v>
      </c>
    </row>
    <row r="51" ht="14.25" customHeight="1">
      <c r="C51" s="36" t="s">
        <v>147</v>
      </c>
      <c r="D51" s="37">
        <v>43578.0</v>
      </c>
      <c r="E51" s="36" t="s">
        <v>155</v>
      </c>
      <c r="F51" s="36" t="s">
        <v>162</v>
      </c>
      <c r="G51" s="36" t="s">
        <v>163</v>
      </c>
      <c r="H51" s="36" t="s">
        <v>164</v>
      </c>
      <c r="I51" s="36" t="s">
        <v>165</v>
      </c>
      <c r="J51" s="36" t="s">
        <v>110</v>
      </c>
      <c r="K51" s="22">
        <v>25000.0</v>
      </c>
      <c r="N51" s="22">
        <f t="shared" si="1"/>
        <v>25000</v>
      </c>
    </row>
    <row r="52" ht="14.25" customHeight="1">
      <c r="C52" s="36" t="s">
        <v>147</v>
      </c>
      <c r="D52" s="37">
        <v>43595.0</v>
      </c>
      <c r="E52" s="36">
        <v>6774.0</v>
      </c>
      <c r="F52" s="36" t="s">
        <v>162</v>
      </c>
      <c r="G52" s="36" t="s">
        <v>163</v>
      </c>
      <c r="H52" s="36" t="s">
        <v>164</v>
      </c>
      <c r="I52" s="36" t="s">
        <v>165</v>
      </c>
      <c r="J52" s="36" t="s">
        <v>110</v>
      </c>
      <c r="K52" s="22">
        <v>1000.0</v>
      </c>
      <c r="N52" s="22">
        <f t="shared" si="1"/>
        <v>1000</v>
      </c>
    </row>
    <row r="53" ht="14.25" customHeight="1">
      <c r="C53" s="36" t="s">
        <v>147</v>
      </c>
      <c r="D53" s="37">
        <v>43595.0</v>
      </c>
      <c r="E53" s="36">
        <v>6775.0</v>
      </c>
      <c r="F53" s="36" t="s">
        <v>162</v>
      </c>
      <c r="G53" s="36" t="s">
        <v>163</v>
      </c>
      <c r="H53" s="36" t="s">
        <v>164</v>
      </c>
      <c r="I53" s="36" t="s">
        <v>165</v>
      </c>
      <c r="J53" s="36" t="s">
        <v>110</v>
      </c>
      <c r="K53" s="22">
        <v>5000.0</v>
      </c>
      <c r="N53" s="22">
        <f t="shared" si="1"/>
        <v>5000</v>
      </c>
    </row>
    <row r="54" ht="14.25" customHeight="1">
      <c r="C54" s="36" t="s">
        <v>147</v>
      </c>
      <c r="D54" s="37">
        <v>43623.0</v>
      </c>
      <c r="E54" s="36">
        <v>6882.0</v>
      </c>
      <c r="F54" s="36" t="s">
        <v>162</v>
      </c>
      <c r="G54" s="36" t="s">
        <v>163</v>
      </c>
      <c r="H54" s="36" t="s">
        <v>164</v>
      </c>
      <c r="I54" s="36" t="s">
        <v>165</v>
      </c>
      <c r="J54" s="36" t="s">
        <v>110</v>
      </c>
      <c r="K54" s="22">
        <v>1000.0</v>
      </c>
      <c r="N54" s="22">
        <f t="shared" si="1"/>
        <v>1000</v>
      </c>
    </row>
    <row r="55" ht="14.25" customHeight="1">
      <c r="C55" s="36" t="s">
        <v>147</v>
      </c>
      <c r="D55" s="37">
        <v>43623.0</v>
      </c>
      <c r="E55" s="36">
        <v>6883.0</v>
      </c>
      <c r="F55" s="36" t="s">
        <v>162</v>
      </c>
      <c r="G55" s="36" t="s">
        <v>163</v>
      </c>
      <c r="H55" s="36" t="s">
        <v>164</v>
      </c>
      <c r="I55" s="36" t="s">
        <v>165</v>
      </c>
      <c r="J55" s="36" t="s">
        <v>110</v>
      </c>
      <c r="K55" s="22">
        <v>5000.0</v>
      </c>
      <c r="N55" s="22">
        <f t="shared" si="1"/>
        <v>5000</v>
      </c>
    </row>
    <row r="56" ht="14.25" customHeight="1">
      <c r="C56" s="36" t="s">
        <v>147</v>
      </c>
      <c r="D56" s="37">
        <v>43637.0</v>
      </c>
      <c r="E56" s="36">
        <v>6942.0</v>
      </c>
      <c r="F56" s="36" t="s">
        <v>162</v>
      </c>
      <c r="G56" s="36" t="s">
        <v>163</v>
      </c>
      <c r="H56" s="36" t="s">
        <v>164</v>
      </c>
      <c r="I56" s="36" t="s">
        <v>165</v>
      </c>
      <c r="J56" s="36" t="s">
        <v>110</v>
      </c>
      <c r="K56" s="22">
        <v>2000.0</v>
      </c>
      <c r="N56" s="22">
        <f t="shared" si="1"/>
        <v>2000</v>
      </c>
    </row>
    <row r="57" ht="14.25" customHeight="1">
      <c r="C57" s="36" t="s">
        <v>147</v>
      </c>
      <c r="D57" s="37">
        <v>43649.0</v>
      </c>
      <c r="E57" s="36">
        <v>6973.0</v>
      </c>
      <c r="F57" s="36" t="s">
        <v>162</v>
      </c>
      <c r="G57" s="36" t="s">
        <v>163</v>
      </c>
      <c r="H57" s="36" t="s">
        <v>164</v>
      </c>
      <c r="I57" s="36" t="s">
        <v>165</v>
      </c>
      <c r="J57" s="36" t="s">
        <v>110</v>
      </c>
      <c r="K57" s="22">
        <v>6000.0</v>
      </c>
      <c r="N57" s="22">
        <f t="shared" si="1"/>
        <v>6000</v>
      </c>
    </row>
    <row r="58" ht="14.25" customHeight="1">
      <c r="C58" s="36" t="s">
        <v>147</v>
      </c>
      <c r="D58" s="37">
        <v>43665.0</v>
      </c>
      <c r="E58" s="36">
        <v>7038.0</v>
      </c>
      <c r="F58" s="36" t="s">
        <v>162</v>
      </c>
      <c r="G58" s="36" t="s">
        <v>163</v>
      </c>
      <c r="H58" s="36" t="s">
        <v>164</v>
      </c>
      <c r="I58" s="36" t="s">
        <v>165</v>
      </c>
      <c r="J58" s="36" t="s">
        <v>110</v>
      </c>
      <c r="K58" s="22">
        <v>2000.0</v>
      </c>
      <c r="N58" s="22">
        <f t="shared" si="1"/>
        <v>2000</v>
      </c>
    </row>
    <row r="59" ht="14.25" customHeight="1">
      <c r="C59" s="36" t="s">
        <v>147</v>
      </c>
      <c r="D59" s="37">
        <v>43679.0</v>
      </c>
      <c r="E59" s="36">
        <v>7073.0</v>
      </c>
      <c r="F59" s="36" t="s">
        <v>162</v>
      </c>
      <c r="G59" s="36" t="s">
        <v>163</v>
      </c>
      <c r="H59" s="36" t="s">
        <v>164</v>
      </c>
      <c r="I59" s="36" t="s">
        <v>165</v>
      </c>
      <c r="J59" s="36" t="s">
        <v>110</v>
      </c>
      <c r="K59" s="22">
        <v>6000.0</v>
      </c>
      <c r="N59" s="22">
        <f t="shared" si="1"/>
        <v>6000</v>
      </c>
    </row>
    <row r="60" ht="14.25" customHeight="1">
      <c r="C60" s="36" t="s">
        <v>147</v>
      </c>
      <c r="D60" s="37">
        <v>43691.0</v>
      </c>
      <c r="E60" s="36">
        <v>7107.0</v>
      </c>
      <c r="F60" s="36" t="s">
        <v>162</v>
      </c>
      <c r="G60" s="36" t="s">
        <v>163</v>
      </c>
      <c r="H60" s="36" t="s">
        <v>164</v>
      </c>
      <c r="I60" s="36" t="s">
        <v>165</v>
      </c>
      <c r="J60" s="36" t="s">
        <v>110</v>
      </c>
      <c r="K60" s="22">
        <v>2100.0</v>
      </c>
      <c r="N60" s="22">
        <f t="shared" si="1"/>
        <v>2100</v>
      </c>
    </row>
    <row r="61" ht="14.25" customHeight="1">
      <c r="C61" s="36" t="s">
        <v>147</v>
      </c>
      <c r="D61" s="37">
        <v>43693.0</v>
      </c>
      <c r="E61" s="36">
        <v>7100.0</v>
      </c>
      <c r="F61" s="36" t="s">
        <v>169</v>
      </c>
      <c r="G61" s="36" t="s">
        <v>170</v>
      </c>
      <c r="H61" s="36" t="s">
        <v>171</v>
      </c>
      <c r="I61" s="36" t="s">
        <v>162</v>
      </c>
      <c r="J61" s="36" t="s">
        <v>163</v>
      </c>
      <c r="K61" s="22" t="s">
        <v>164</v>
      </c>
      <c r="L61" s="36" t="s">
        <v>165</v>
      </c>
      <c r="M61" s="36" t="s">
        <v>110</v>
      </c>
      <c r="N61" s="22">
        <v>2000.0</v>
      </c>
    </row>
    <row r="62" ht="14.25" customHeight="1">
      <c r="C62" s="36" t="s">
        <v>147</v>
      </c>
      <c r="D62" s="37">
        <v>43707.0</v>
      </c>
      <c r="E62" s="36">
        <v>7204.0</v>
      </c>
      <c r="F62" s="36" t="s">
        <v>162</v>
      </c>
      <c r="G62" s="36" t="s">
        <v>163</v>
      </c>
      <c r="H62" s="36" t="s">
        <v>164</v>
      </c>
      <c r="I62" s="36" t="s">
        <v>165</v>
      </c>
      <c r="J62" s="36" t="s">
        <v>110</v>
      </c>
      <c r="K62" s="22">
        <v>6000.0</v>
      </c>
      <c r="N62" s="22">
        <f t="shared" ref="N62:N76" si="2">IF(ISNUMBER(I62),I62,IF(ISNUMBER(K62),K62,M62))</f>
        <v>6000</v>
      </c>
    </row>
    <row r="63" ht="14.25" customHeight="1">
      <c r="C63" s="36" t="s">
        <v>147</v>
      </c>
      <c r="D63" s="37">
        <v>43735.0</v>
      </c>
      <c r="E63" s="36">
        <v>7299.0</v>
      </c>
      <c r="F63" s="36" t="s">
        <v>162</v>
      </c>
      <c r="G63" s="36" t="s">
        <v>163</v>
      </c>
      <c r="H63" s="36" t="s">
        <v>164</v>
      </c>
      <c r="I63" s="36" t="s">
        <v>165</v>
      </c>
      <c r="J63" s="36" t="s">
        <v>110</v>
      </c>
      <c r="K63" s="22">
        <v>2000.0</v>
      </c>
      <c r="N63" s="22">
        <f t="shared" si="2"/>
        <v>2000</v>
      </c>
    </row>
    <row r="64" ht="14.25" customHeight="1">
      <c r="C64" s="36" t="s">
        <v>147</v>
      </c>
      <c r="D64" s="37">
        <v>43735.0</v>
      </c>
      <c r="E64" s="36">
        <v>7300.0</v>
      </c>
      <c r="F64" s="36" t="s">
        <v>162</v>
      </c>
      <c r="G64" s="36" t="s">
        <v>163</v>
      </c>
      <c r="H64" s="36" t="s">
        <v>164</v>
      </c>
      <c r="I64" s="36" t="s">
        <v>165</v>
      </c>
      <c r="J64" s="36" t="s">
        <v>110</v>
      </c>
      <c r="K64" s="22">
        <v>6000.0</v>
      </c>
      <c r="N64" s="22">
        <f t="shared" si="2"/>
        <v>6000</v>
      </c>
    </row>
    <row r="65" ht="14.25" customHeight="1">
      <c r="C65" s="36" t="s">
        <v>147</v>
      </c>
      <c r="D65" s="37">
        <v>43763.0</v>
      </c>
      <c r="E65" s="36">
        <v>7430.0</v>
      </c>
      <c r="F65" s="36" t="s">
        <v>162</v>
      </c>
      <c r="G65" s="36" t="s">
        <v>163</v>
      </c>
      <c r="H65" s="36" t="s">
        <v>164</v>
      </c>
      <c r="I65" s="36" t="s">
        <v>165</v>
      </c>
      <c r="J65" s="36" t="s">
        <v>110</v>
      </c>
      <c r="K65" s="22">
        <v>8000.0</v>
      </c>
      <c r="N65" s="22">
        <f t="shared" si="2"/>
        <v>8000</v>
      </c>
    </row>
    <row r="66" ht="14.25" customHeight="1">
      <c r="C66" s="36" t="s">
        <v>147</v>
      </c>
      <c r="D66" s="37">
        <v>43788.0</v>
      </c>
      <c r="E66" s="36">
        <v>7534.0</v>
      </c>
      <c r="F66" s="36" t="s">
        <v>172</v>
      </c>
      <c r="G66" s="36" t="s">
        <v>162</v>
      </c>
      <c r="H66" s="36" t="s">
        <v>163</v>
      </c>
      <c r="I66" s="36" t="s">
        <v>164</v>
      </c>
      <c r="J66" s="36" t="s">
        <v>165</v>
      </c>
      <c r="K66" s="22">
        <v>5000.0</v>
      </c>
      <c r="L66" s="22"/>
      <c r="N66" s="22">
        <f t="shared" si="2"/>
        <v>5000</v>
      </c>
    </row>
    <row r="67" ht="14.25" customHeight="1">
      <c r="C67" s="36" t="s">
        <v>147</v>
      </c>
      <c r="D67" s="37">
        <v>43790.0</v>
      </c>
      <c r="E67" s="36">
        <v>6236.0</v>
      </c>
      <c r="F67" s="36" t="s">
        <v>162</v>
      </c>
      <c r="G67" s="36" t="s">
        <v>163</v>
      </c>
      <c r="H67" s="36" t="s">
        <v>164</v>
      </c>
      <c r="I67" s="36" t="s">
        <v>165</v>
      </c>
      <c r="J67" s="36" t="s">
        <v>110</v>
      </c>
      <c r="K67" s="22">
        <v>48000.0</v>
      </c>
      <c r="N67" s="22">
        <f t="shared" si="2"/>
        <v>48000</v>
      </c>
    </row>
    <row r="68" ht="14.25" customHeight="1">
      <c r="C68" s="36" t="s">
        <v>147</v>
      </c>
      <c r="D68" s="37">
        <v>43790.0</v>
      </c>
      <c r="E68" s="36">
        <v>7537.0</v>
      </c>
      <c r="F68" s="36" t="s">
        <v>162</v>
      </c>
      <c r="G68" s="36" t="s">
        <v>163</v>
      </c>
      <c r="H68" s="36" t="s">
        <v>164</v>
      </c>
      <c r="I68" s="36" t="s">
        <v>165</v>
      </c>
      <c r="J68" s="36" t="s">
        <v>110</v>
      </c>
      <c r="K68" s="22">
        <v>2000.0</v>
      </c>
      <c r="N68" s="22">
        <f t="shared" si="2"/>
        <v>2000</v>
      </c>
    </row>
    <row r="69" ht="14.25" customHeight="1">
      <c r="C69" s="36" t="s">
        <v>147</v>
      </c>
      <c r="D69" s="37">
        <v>43798.0</v>
      </c>
      <c r="E69" s="36">
        <v>7568.0</v>
      </c>
      <c r="F69" s="36" t="s">
        <v>162</v>
      </c>
      <c r="G69" s="36" t="s">
        <v>163</v>
      </c>
      <c r="H69" s="36" t="s">
        <v>164</v>
      </c>
      <c r="I69" s="36" t="s">
        <v>165</v>
      </c>
      <c r="J69" s="36" t="s">
        <v>110</v>
      </c>
      <c r="K69" s="22">
        <v>8000.0</v>
      </c>
      <c r="N69" s="22">
        <f t="shared" si="2"/>
        <v>8000</v>
      </c>
    </row>
    <row r="70" ht="14.25" customHeight="1">
      <c r="C70" s="36" t="s">
        <v>147</v>
      </c>
      <c r="D70" s="37">
        <v>43819.0</v>
      </c>
      <c r="E70" s="36">
        <v>7719.0</v>
      </c>
      <c r="F70" s="36" t="s">
        <v>162</v>
      </c>
      <c r="G70" s="36" t="s">
        <v>163</v>
      </c>
      <c r="H70" s="36" t="s">
        <v>164</v>
      </c>
      <c r="I70" s="36" t="s">
        <v>165</v>
      </c>
      <c r="J70" s="36" t="s">
        <v>110</v>
      </c>
      <c r="K70" s="22">
        <v>8000.0</v>
      </c>
      <c r="N70" s="22">
        <f t="shared" si="2"/>
        <v>8000</v>
      </c>
    </row>
    <row r="71" ht="14.25" customHeight="1">
      <c r="C71" s="36" t="s">
        <v>147</v>
      </c>
      <c r="D71" s="37">
        <v>43846.0</v>
      </c>
      <c r="E71" s="36">
        <v>7882.0</v>
      </c>
      <c r="F71" s="36" t="s">
        <v>162</v>
      </c>
      <c r="G71" s="36" t="s">
        <v>163</v>
      </c>
      <c r="H71" s="36" t="s">
        <v>164</v>
      </c>
      <c r="I71" s="36" t="s">
        <v>165</v>
      </c>
      <c r="J71" s="22">
        <v>8000.0</v>
      </c>
      <c r="K71" s="22">
        <v>8000.0</v>
      </c>
      <c r="N71" s="22">
        <f t="shared" si="2"/>
        <v>8000</v>
      </c>
    </row>
    <row r="72" ht="14.25" customHeight="1">
      <c r="N72" s="1" t="str">
        <f t="shared" si="2"/>
        <v/>
      </c>
    </row>
    <row r="73" ht="14.25" customHeight="1">
      <c r="C73" s="36" t="s">
        <v>133</v>
      </c>
      <c r="D73" s="36" t="s">
        <v>35</v>
      </c>
      <c r="E73" s="36" t="s">
        <v>134</v>
      </c>
      <c r="F73" s="36" t="s">
        <v>143</v>
      </c>
      <c r="G73" s="36" t="s">
        <v>144</v>
      </c>
      <c r="H73" s="36" t="s">
        <v>145</v>
      </c>
      <c r="J73" s="36" t="s">
        <v>38</v>
      </c>
      <c r="N73" s="1" t="str">
        <f t="shared" si="2"/>
        <v/>
      </c>
    </row>
    <row r="74" ht="14.25" customHeight="1">
      <c r="C74" s="36" t="s">
        <v>147</v>
      </c>
      <c r="D74" s="37">
        <v>43874.0</v>
      </c>
      <c r="E74" s="36">
        <v>8047.0</v>
      </c>
      <c r="F74" s="36" t="s">
        <v>162</v>
      </c>
      <c r="G74" s="36" t="s">
        <v>163</v>
      </c>
      <c r="H74" s="36" t="s">
        <v>164</v>
      </c>
      <c r="J74" s="36" t="s">
        <v>165</v>
      </c>
      <c r="K74" s="22">
        <v>8000.0</v>
      </c>
      <c r="N74" s="22">
        <f t="shared" si="2"/>
        <v>8000</v>
      </c>
    </row>
    <row r="75" ht="14.25" customHeight="1">
      <c r="C75" s="36" t="s">
        <v>147</v>
      </c>
      <c r="D75" s="37">
        <v>43903.0</v>
      </c>
      <c r="E75" s="36">
        <v>8190.0</v>
      </c>
      <c r="F75" s="36" t="s">
        <v>162</v>
      </c>
      <c r="G75" s="36" t="s">
        <v>163</v>
      </c>
      <c r="H75" s="36" t="s">
        <v>164</v>
      </c>
      <c r="J75" s="36" t="s">
        <v>165</v>
      </c>
      <c r="K75" s="22">
        <v>8000.0</v>
      </c>
      <c r="N75" s="22">
        <f t="shared" si="2"/>
        <v>8000</v>
      </c>
    </row>
    <row r="76" ht="14.25" customHeight="1">
      <c r="C76" s="36" t="s">
        <v>147</v>
      </c>
      <c r="D76" s="37">
        <v>43930.0</v>
      </c>
      <c r="E76" s="36">
        <v>8313.0</v>
      </c>
      <c r="F76" s="36" t="s">
        <v>162</v>
      </c>
      <c r="G76" s="36" t="s">
        <v>163</v>
      </c>
      <c r="H76" s="36" t="s">
        <v>164</v>
      </c>
      <c r="J76" s="36" t="s">
        <v>165</v>
      </c>
      <c r="K76" s="22">
        <v>8000.0</v>
      </c>
      <c r="N76" s="22">
        <f t="shared" si="2"/>
        <v>8000</v>
      </c>
    </row>
    <row r="77" ht="14.25" customHeight="1"/>
    <row r="78" ht="14.25" customHeight="1">
      <c r="M78" s="36" t="s">
        <v>140</v>
      </c>
      <c r="N78" s="39">
        <f>SUM(N4:N76)</f>
        <v>379330.13</v>
      </c>
    </row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2.43"/>
    <col customWidth="1" min="4" max="7" width="8.71"/>
    <col customWidth="1" min="8" max="8" width="16.86"/>
    <col customWidth="1" min="9" max="12" width="8.71"/>
    <col customWidth="1" min="13" max="13" width="10.14"/>
    <col customWidth="1" min="14" max="26" width="8.71"/>
  </cols>
  <sheetData>
    <row r="1" ht="14.25" customHeight="1"/>
    <row r="2" ht="14.25" customHeight="1">
      <c r="B2" s="36" t="s">
        <v>133</v>
      </c>
      <c r="C2" s="36" t="s">
        <v>35</v>
      </c>
      <c r="D2" s="36" t="s">
        <v>134</v>
      </c>
      <c r="E2" s="36" t="s">
        <v>143</v>
      </c>
      <c r="F2" s="36" t="s">
        <v>144</v>
      </c>
      <c r="G2" s="36" t="s">
        <v>145</v>
      </c>
      <c r="H2" s="36" t="s">
        <v>173</v>
      </c>
      <c r="I2" s="36" t="s">
        <v>174</v>
      </c>
      <c r="J2" s="36" t="s">
        <v>175</v>
      </c>
    </row>
    <row r="3" ht="14.25" customHeight="1">
      <c r="B3" s="36" t="s">
        <v>139</v>
      </c>
      <c r="C3" s="36" t="s">
        <v>138</v>
      </c>
      <c r="D3" s="36" t="s">
        <v>176</v>
      </c>
    </row>
    <row r="4" ht="14.25" customHeight="1">
      <c r="B4" s="36" t="s">
        <v>147</v>
      </c>
      <c r="C4" s="37">
        <v>42622.0</v>
      </c>
      <c r="D4" s="36">
        <v>102.0</v>
      </c>
      <c r="E4" s="36" t="s">
        <v>148</v>
      </c>
      <c r="F4" s="36" t="s">
        <v>149</v>
      </c>
      <c r="G4" s="36" t="s">
        <v>110</v>
      </c>
      <c r="H4" s="36" t="s">
        <v>177</v>
      </c>
      <c r="I4" s="36" t="s">
        <v>178</v>
      </c>
      <c r="J4" s="36" t="s">
        <v>179</v>
      </c>
      <c r="M4" s="22">
        <v>2500.0</v>
      </c>
    </row>
    <row r="5" ht="14.25" customHeight="1">
      <c r="B5" s="36" t="s">
        <v>147</v>
      </c>
      <c r="C5" s="37">
        <v>42634.0</v>
      </c>
      <c r="D5" s="36">
        <v>106.0</v>
      </c>
      <c r="E5" s="36" t="s">
        <v>148</v>
      </c>
      <c r="F5" s="36" t="s">
        <v>149</v>
      </c>
      <c r="G5" s="36" t="s">
        <v>110</v>
      </c>
      <c r="H5" s="36" t="s">
        <v>177</v>
      </c>
      <c r="I5" s="36" t="s">
        <v>178</v>
      </c>
      <c r="J5" s="36" t="s">
        <v>179</v>
      </c>
      <c r="M5" s="22">
        <v>2500.0</v>
      </c>
    </row>
    <row r="6" ht="14.25" customHeight="1">
      <c r="B6" s="36" t="s">
        <v>147</v>
      </c>
      <c r="C6" s="37">
        <v>42648.0</v>
      </c>
      <c r="D6" s="36">
        <v>1004.0</v>
      </c>
      <c r="E6" s="36" t="s">
        <v>148</v>
      </c>
      <c r="F6" s="36" t="s">
        <v>149</v>
      </c>
      <c r="G6" s="36" t="s">
        <v>110</v>
      </c>
      <c r="H6" s="36" t="s">
        <v>177</v>
      </c>
      <c r="I6" s="36" t="s">
        <v>178</v>
      </c>
      <c r="J6" s="36" t="s">
        <v>179</v>
      </c>
      <c r="M6" s="22">
        <v>2500.0</v>
      </c>
    </row>
    <row r="7" ht="14.25" customHeight="1">
      <c r="B7" s="36" t="s">
        <v>147</v>
      </c>
      <c r="C7" s="37">
        <v>42657.0</v>
      </c>
      <c r="D7" s="36">
        <v>1012.0</v>
      </c>
      <c r="E7" s="36" t="s">
        <v>148</v>
      </c>
      <c r="F7" s="36" t="s">
        <v>149</v>
      </c>
      <c r="G7" s="36" t="s">
        <v>110</v>
      </c>
      <c r="H7" s="36" t="s">
        <v>177</v>
      </c>
      <c r="I7" s="36" t="s">
        <v>178</v>
      </c>
      <c r="J7" s="36" t="s">
        <v>179</v>
      </c>
      <c r="M7" s="22">
        <v>2500.0</v>
      </c>
    </row>
    <row r="8" ht="14.25" customHeight="1">
      <c r="B8" s="36" t="s">
        <v>147</v>
      </c>
      <c r="C8" s="37">
        <v>42664.0</v>
      </c>
      <c r="D8" s="36">
        <v>1027.0</v>
      </c>
      <c r="E8" s="36" t="s">
        <v>148</v>
      </c>
      <c r="F8" s="36" t="s">
        <v>149</v>
      </c>
      <c r="G8" s="36" t="s">
        <v>110</v>
      </c>
      <c r="H8" s="36" t="s">
        <v>177</v>
      </c>
      <c r="I8" s="36" t="s">
        <v>178</v>
      </c>
      <c r="J8" s="36" t="s">
        <v>179</v>
      </c>
      <c r="M8" s="22">
        <v>5000.0</v>
      </c>
    </row>
    <row r="9" ht="14.25" customHeight="1">
      <c r="B9" s="36" t="s">
        <v>147</v>
      </c>
      <c r="C9" s="37">
        <v>42668.0</v>
      </c>
      <c r="D9" s="36">
        <v>1030.0</v>
      </c>
      <c r="E9" s="36" t="s">
        <v>180</v>
      </c>
      <c r="F9" s="36" t="s">
        <v>181</v>
      </c>
      <c r="G9" s="36" t="s">
        <v>148</v>
      </c>
      <c r="H9" s="36" t="s">
        <v>149</v>
      </c>
      <c r="I9" s="36" t="s">
        <v>110</v>
      </c>
      <c r="J9" s="36" t="s">
        <v>182</v>
      </c>
      <c r="M9" s="22">
        <v>1402.96</v>
      </c>
    </row>
    <row r="10" ht="14.25" customHeight="1">
      <c r="B10" s="36" t="s">
        <v>147</v>
      </c>
      <c r="C10" s="37">
        <v>42671.0</v>
      </c>
      <c r="D10" s="36">
        <v>1034.0</v>
      </c>
      <c r="E10" s="36" t="s">
        <v>183</v>
      </c>
      <c r="F10" s="36" t="s">
        <v>184</v>
      </c>
      <c r="G10" s="36" t="s">
        <v>148</v>
      </c>
      <c r="H10" s="36" t="s">
        <v>149</v>
      </c>
      <c r="I10" s="36" t="s">
        <v>110</v>
      </c>
      <c r="J10" s="36" t="s">
        <v>185</v>
      </c>
      <c r="K10" s="36" t="s">
        <v>178</v>
      </c>
      <c r="L10" s="36" t="s">
        <v>186</v>
      </c>
      <c r="M10" s="22">
        <v>1000.0</v>
      </c>
    </row>
    <row r="11" ht="14.25" customHeight="1">
      <c r="B11" s="36" t="s">
        <v>147</v>
      </c>
      <c r="C11" s="37">
        <v>42674.0</v>
      </c>
      <c r="D11" s="36">
        <v>1037.0</v>
      </c>
      <c r="E11" s="36" t="s">
        <v>148</v>
      </c>
      <c r="F11" s="36" t="s">
        <v>149</v>
      </c>
      <c r="G11" s="36" t="s">
        <v>110</v>
      </c>
      <c r="H11" s="36" t="s">
        <v>177</v>
      </c>
      <c r="I11" s="36" t="s">
        <v>178</v>
      </c>
      <c r="J11" s="36" t="s">
        <v>179</v>
      </c>
      <c r="M11" s="22">
        <v>4000.0</v>
      </c>
    </row>
    <row r="12" ht="14.25" customHeight="1">
      <c r="B12" s="36" t="s">
        <v>147</v>
      </c>
      <c r="C12" s="37">
        <v>42675.0</v>
      </c>
      <c r="D12" s="36">
        <v>1038.0</v>
      </c>
      <c r="E12" s="36" t="s">
        <v>148</v>
      </c>
      <c r="F12" s="36" t="s">
        <v>149</v>
      </c>
      <c r="G12" s="36" t="s">
        <v>110</v>
      </c>
      <c r="H12" s="36" t="s">
        <v>177</v>
      </c>
      <c r="I12" s="36" t="s">
        <v>178</v>
      </c>
      <c r="J12" s="36" t="s">
        <v>179</v>
      </c>
      <c r="M12" s="22">
        <v>3500.0</v>
      </c>
    </row>
    <row r="13" ht="14.25" customHeight="1">
      <c r="B13" s="36" t="s">
        <v>147</v>
      </c>
      <c r="C13" s="37">
        <v>42705.0</v>
      </c>
      <c r="D13" s="36">
        <v>1053.0</v>
      </c>
      <c r="E13" s="36" t="s">
        <v>148</v>
      </c>
      <c r="F13" s="36" t="s">
        <v>149</v>
      </c>
      <c r="G13" s="36" t="s">
        <v>110</v>
      </c>
      <c r="H13" s="36" t="s">
        <v>177</v>
      </c>
      <c r="I13" s="36" t="s">
        <v>178</v>
      </c>
      <c r="J13" s="36" t="s">
        <v>179</v>
      </c>
      <c r="M13" s="22">
        <v>4500.0</v>
      </c>
    </row>
    <row r="14" ht="14.25" customHeight="1">
      <c r="B14" s="36" t="s">
        <v>147</v>
      </c>
      <c r="C14" s="37">
        <v>42706.0</v>
      </c>
      <c r="D14" s="36">
        <v>1051.0</v>
      </c>
      <c r="E14" s="36" t="s">
        <v>148</v>
      </c>
      <c r="F14" s="36" t="s">
        <v>149</v>
      </c>
      <c r="G14" s="36" t="s">
        <v>110</v>
      </c>
      <c r="H14" s="36" t="s">
        <v>177</v>
      </c>
      <c r="I14" s="36" t="s">
        <v>178</v>
      </c>
      <c r="J14" s="36" t="s">
        <v>179</v>
      </c>
      <c r="M14" s="22">
        <v>4000.0</v>
      </c>
    </row>
    <row r="15" ht="14.25" customHeight="1">
      <c r="B15" s="36" t="s">
        <v>147</v>
      </c>
      <c r="C15" s="37">
        <v>42709.0</v>
      </c>
      <c r="D15" s="36">
        <v>1052.0</v>
      </c>
      <c r="E15" s="36" t="s">
        <v>148</v>
      </c>
      <c r="F15" s="36" t="s">
        <v>149</v>
      </c>
      <c r="G15" s="36" t="s">
        <v>110</v>
      </c>
      <c r="H15" s="36" t="s">
        <v>177</v>
      </c>
      <c r="I15" s="36" t="s">
        <v>178</v>
      </c>
      <c r="J15" s="36" t="s">
        <v>179</v>
      </c>
      <c r="M15" s="22">
        <v>4000.0</v>
      </c>
    </row>
    <row r="16" ht="14.25" customHeight="1">
      <c r="B16" s="36" t="s">
        <v>147</v>
      </c>
      <c r="C16" s="37">
        <v>42739.0</v>
      </c>
      <c r="D16" s="36">
        <v>1063.0</v>
      </c>
      <c r="E16" s="36" t="s">
        <v>148</v>
      </c>
      <c r="F16" s="36" t="s">
        <v>149</v>
      </c>
      <c r="G16" s="36" t="s">
        <v>110</v>
      </c>
      <c r="H16" s="36" t="s">
        <v>187</v>
      </c>
      <c r="I16" s="36" t="s">
        <v>188</v>
      </c>
      <c r="M16" s="22">
        <v>3500.0</v>
      </c>
    </row>
    <row r="17" ht="14.25" customHeight="1">
      <c r="B17" s="36" t="s">
        <v>147</v>
      </c>
      <c r="C17" s="37">
        <v>42765.0</v>
      </c>
      <c r="D17" s="36">
        <v>1069.0</v>
      </c>
      <c r="E17" s="36" t="s">
        <v>148</v>
      </c>
      <c r="F17" s="36" t="s">
        <v>149</v>
      </c>
      <c r="G17" s="36" t="s">
        <v>110</v>
      </c>
      <c r="H17" s="36" t="s">
        <v>177</v>
      </c>
      <c r="I17" s="36" t="s">
        <v>178</v>
      </c>
      <c r="J17" s="36" t="s">
        <v>179</v>
      </c>
      <c r="M17" s="22">
        <v>4000.0</v>
      </c>
    </row>
    <row r="18" ht="14.25" customHeight="1">
      <c r="B18" s="36" t="s">
        <v>147</v>
      </c>
      <c r="C18" s="37">
        <v>42773.0</v>
      </c>
      <c r="D18" s="36">
        <v>1073.0</v>
      </c>
      <c r="E18" s="36" t="s">
        <v>148</v>
      </c>
      <c r="F18" s="36" t="s">
        <v>149</v>
      </c>
      <c r="G18" s="36" t="s">
        <v>110</v>
      </c>
      <c r="H18" s="36" t="s">
        <v>187</v>
      </c>
      <c r="I18" s="36" t="s">
        <v>188</v>
      </c>
      <c r="M18" s="22">
        <v>3500.0</v>
      </c>
    </row>
    <row r="19" ht="14.25" customHeight="1">
      <c r="B19" s="36" t="s">
        <v>147</v>
      </c>
      <c r="C19" s="37">
        <v>42774.0</v>
      </c>
      <c r="D19" s="36">
        <v>1072.0</v>
      </c>
      <c r="E19" s="36" t="s">
        <v>148</v>
      </c>
      <c r="F19" s="36" t="s">
        <v>149</v>
      </c>
      <c r="G19" s="36" t="s">
        <v>110</v>
      </c>
      <c r="H19" s="36" t="s">
        <v>177</v>
      </c>
      <c r="I19" s="36" t="s">
        <v>178</v>
      </c>
      <c r="J19" s="36" t="s">
        <v>179</v>
      </c>
      <c r="M19" s="22">
        <v>3500.0</v>
      </c>
    </row>
    <row r="20" ht="14.25" customHeight="1">
      <c r="B20" s="36" t="s">
        <v>147</v>
      </c>
      <c r="C20" s="37">
        <v>42795.0</v>
      </c>
      <c r="D20" s="36">
        <v>1079.0</v>
      </c>
      <c r="E20" s="36" t="s">
        <v>148</v>
      </c>
      <c r="F20" s="36" t="s">
        <v>149</v>
      </c>
      <c r="G20" s="36" t="s">
        <v>110</v>
      </c>
      <c r="H20" s="36" t="s">
        <v>177</v>
      </c>
      <c r="I20" s="36" t="s">
        <v>178</v>
      </c>
      <c r="J20" s="36" t="s">
        <v>179</v>
      </c>
      <c r="M20" s="22">
        <v>4500.0</v>
      </c>
    </row>
    <row r="21" ht="14.25" customHeight="1">
      <c r="B21" s="36" t="s">
        <v>147</v>
      </c>
      <c r="C21" s="37">
        <v>42796.0</v>
      </c>
      <c r="D21" s="36">
        <v>1078.0</v>
      </c>
      <c r="E21" s="36" t="s">
        <v>148</v>
      </c>
      <c r="F21" s="36" t="s">
        <v>149</v>
      </c>
      <c r="G21" s="36" t="s">
        <v>110</v>
      </c>
      <c r="H21" s="36" t="s">
        <v>187</v>
      </c>
      <c r="I21" s="36" t="s">
        <v>188</v>
      </c>
      <c r="M21" s="22">
        <v>3500.0</v>
      </c>
    </row>
    <row r="22" ht="14.25" customHeight="1">
      <c r="B22" s="36" t="s">
        <v>147</v>
      </c>
      <c r="C22" s="37">
        <v>42825.0</v>
      </c>
      <c r="D22" s="36">
        <v>1083.0</v>
      </c>
      <c r="E22" s="36" t="s">
        <v>148</v>
      </c>
      <c r="F22" s="36" t="s">
        <v>149</v>
      </c>
      <c r="G22" s="36" t="s">
        <v>110</v>
      </c>
      <c r="H22" s="36" t="s">
        <v>177</v>
      </c>
      <c r="I22" s="36" t="s">
        <v>178</v>
      </c>
      <c r="J22" s="36" t="s">
        <v>179</v>
      </c>
      <c r="M22" s="22">
        <v>4900.0</v>
      </c>
    </row>
    <row r="23" ht="14.25" customHeight="1">
      <c r="B23" s="36" t="s">
        <v>147</v>
      </c>
      <c r="C23" s="37">
        <v>42831.0</v>
      </c>
      <c r="D23" s="36">
        <v>1087.0</v>
      </c>
      <c r="E23" s="36" t="s">
        <v>148</v>
      </c>
      <c r="F23" s="36" t="s">
        <v>149</v>
      </c>
      <c r="G23" s="36" t="s">
        <v>110</v>
      </c>
      <c r="H23" s="36" t="s">
        <v>177</v>
      </c>
      <c r="I23" s="36" t="s">
        <v>178</v>
      </c>
      <c r="J23" s="36" t="s">
        <v>179</v>
      </c>
      <c r="M23" s="22">
        <v>2100.0</v>
      </c>
    </row>
    <row r="24" ht="14.25" customHeight="1">
      <c r="B24" s="36" t="s">
        <v>147</v>
      </c>
      <c r="C24" s="37">
        <v>42844.0</v>
      </c>
      <c r="D24" s="36">
        <v>1086.0</v>
      </c>
      <c r="E24" s="36" t="s">
        <v>148</v>
      </c>
      <c r="F24" s="36" t="s">
        <v>149</v>
      </c>
      <c r="G24" s="36" t="s">
        <v>110</v>
      </c>
      <c r="H24" s="36" t="s">
        <v>177</v>
      </c>
      <c r="I24" s="36" t="s">
        <v>178</v>
      </c>
      <c r="J24" s="36" t="s">
        <v>179</v>
      </c>
      <c r="M24" s="22">
        <v>1000.0</v>
      </c>
    </row>
    <row r="25" ht="14.25" customHeight="1">
      <c r="B25" s="36" t="s">
        <v>147</v>
      </c>
      <c r="C25" s="37">
        <v>42853.0</v>
      </c>
      <c r="D25" s="36">
        <v>1077.0</v>
      </c>
      <c r="E25" s="36" t="s">
        <v>148</v>
      </c>
      <c r="F25" s="36" t="s">
        <v>149</v>
      </c>
      <c r="G25" s="36" t="s">
        <v>110</v>
      </c>
      <c r="H25" s="36" t="s">
        <v>177</v>
      </c>
      <c r="I25" s="36" t="s">
        <v>178</v>
      </c>
      <c r="J25" s="36" t="s">
        <v>179</v>
      </c>
      <c r="M25" s="22">
        <v>3500.0</v>
      </c>
    </row>
    <row r="26" ht="14.25" customHeight="1">
      <c r="B26" s="36" t="s">
        <v>147</v>
      </c>
      <c r="C26" s="37">
        <v>42855.0</v>
      </c>
      <c r="D26" s="36">
        <v>1097.0</v>
      </c>
      <c r="E26" s="36" t="s">
        <v>148</v>
      </c>
      <c r="F26" s="36" t="s">
        <v>149</v>
      </c>
      <c r="G26" s="36" t="s">
        <v>110</v>
      </c>
      <c r="H26" s="36" t="s">
        <v>177</v>
      </c>
      <c r="I26" s="36" t="s">
        <v>178</v>
      </c>
      <c r="J26" s="36" t="s">
        <v>179</v>
      </c>
      <c r="M26" s="22">
        <v>2500.0</v>
      </c>
    </row>
    <row r="27" ht="14.25" customHeight="1">
      <c r="B27" s="36" t="s">
        <v>147</v>
      </c>
      <c r="C27" s="37">
        <v>42867.0</v>
      </c>
      <c r="D27" s="36">
        <v>1095.0</v>
      </c>
      <c r="E27" s="36" t="s">
        <v>148</v>
      </c>
      <c r="F27" s="36" t="s">
        <v>149</v>
      </c>
      <c r="G27" s="36" t="s">
        <v>110</v>
      </c>
      <c r="H27" s="36" t="s">
        <v>187</v>
      </c>
      <c r="I27" s="36" t="s">
        <v>188</v>
      </c>
      <c r="M27" s="22">
        <v>1500.0</v>
      </c>
    </row>
    <row r="28" ht="14.25" customHeight="1">
      <c r="B28" s="36" t="s">
        <v>147</v>
      </c>
      <c r="C28" s="37">
        <v>42881.0</v>
      </c>
      <c r="D28" s="36">
        <v>1198.0</v>
      </c>
      <c r="E28" s="36" t="s">
        <v>148</v>
      </c>
      <c r="F28" s="36" t="s">
        <v>149</v>
      </c>
      <c r="G28" s="36" t="s">
        <v>110</v>
      </c>
      <c r="H28" s="36" t="s">
        <v>187</v>
      </c>
      <c r="I28" s="36" t="s">
        <v>188</v>
      </c>
      <c r="M28" s="22">
        <v>2000.0</v>
      </c>
    </row>
    <row r="29" ht="14.25" customHeight="1">
      <c r="B29" s="36" t="s">
        <v>147</v>
      </c>
      <c r="C29" s="37">
        <v>42887.0</v>
      </c>
      <c r="D29" s="36">
        <v>1215.0</v>
      </c>
      <c r="E29" s="36" t="s">
        <v>148</v>
      </c>
      <c r="F29" s="36" t="s">
        <v>149</v>
      </c>
      <c r="G29" s="36" t="s">
        <v>110</v>
      </c>
      <c r="H29" s="36" t="s">
        <v>189</v>
      </c>
      <c r="M29" s="22">
        <v>5000.0</v>
      </c>
    </row>
    <row r="30" ht="14.25" customHeight="1">
      <c r="B30" s="36" t="s">
        <v>147</v>
      </c>
      <c r="C30" s="37">
        <v>42915.0</v>
      </c>
      <c r="D30" s="36">
        <v>1217.0</v>
      </c>
      <c r="E30" s="36" t="s">
        <v>148</v>
      </c>
      <c r="F30" s="36" t="s">
        <v>149</v>
      </c>
      <c r="G30" s="36" t="s">
        <v>110</v>
      </c>
      <c r="H30" s="36" t="s">
        <v>189</v>
      </c>
      <c r="M30" s="22">
        <v>5000.0</v>
      </c>
    </row>
    <row r="31" ht="14.25" customHeight="1">
      <c r="B31" s="36" t="s">
        <v>147</v>
      </c>
      <c r="C31" s="37">
        <v>42930.0</v>
      </c>
      <c r="D31" s="36">
        <v>1147.0</v>
      </c>
      <c r="E31" s="36" t="s">
        <v>148</v>
      </c>
      <c r="F31" s="36" t="s">
        <v>149</v>
      </c>
      <c r="G31" s="36" t="s">
        <v>110</v>
      </c>
      <c r="H31" s="36" t="s">
        <v>190</v>
      </c>
      <c r="I31" s="36" t="s">
        <v>191</v>
      </c>
      <c r="M31" s="36">
        <v>380.0</v>
      </c>
    </row>
    <row r="32" ht="14.25" customHeight="1">
      <c r="B32" s="36" t="s">
        <v>147</v>
      </c>
      <c r="C32" s="37">
        <v>42930.0</v>
      </c>
      <c r="D32" s="36">
        <v>1148.0</v>
      </c>
      <c r="E32" s="36" t="s">
        <v>148</v>
      </c>
      <c r="F32" s="36" t="s">
        <v>149</v>
      </c>
      <c r="G32" s="36" t="s">
        <v>110</v>
      </c>
      <c r="H32" s="36" t="s">
        <v>189</v>
      </c>
      <c r="M32" s="22">
        <v>4000.0</v>
      </c>
    </row>
    <row r="33" ht="14.25" customHeight="1">
      <c r="B33" s="36" t="s">
        <v>147</v>
      </c>
      <c r="C33" s="37">
        <v>42945.0</v>
      </c>
      <c r="D33" s="36">
        <v>1150.0</v>
      </c>
      <c r="E33" s="36" t="s">
        <v>148</v>
      </c>
      <c r="F33" s="36" t="s">
        <v>149</v>
      </c>
      <c r="G33" s="36" t="s">
        <v>110</v>
      </c>
      <c r="H33" s="36" t="s">
        <v>177</v>
      </c>
      <c r="I33" s="36" t="s">
        <v>178</v>
      </c>
      <c r="J33" s="36" t="s">
        <v>179</v>
      </c>
      <c r="M33" s="22">
        <v>5000.0</v>
      </c>
    </row>
    <row r="34" ht="14.25" customHeight="1">
      <c r="B34" s="36" t="s">
        <v>147</v>
      </c>
      <c r="C34" s="37">
        <v>42957.0</v>
      </c>
      <c r="D34" s="36">
        <v>1151.0</v>
      </c>
      <c r="E34" s="36" t="s">
        <v>148</v>
      </c>
      <c r="F34" s="36" t="s">
        <v>149</v>
      </c>
      <c r="G34" s="36" t="s">
        <v>110</v>
      </c>
      <c r="H34" s="36" t="s">
        <v>189</v>
      </c>
      <c r="M34" s="22">
        <v>4000.0</v>
      </c>
    </row>
    <row r="35" ht="14.25" customHeight="1">
      <c r="B35" s="36" t="s">
        <v>147</v>
      </c>
      <c r="C35" s="37">
        <v>42973.0</v>
      </c>
      <c r="D35" s="36">
        <v>145.0</v>
      </c>
      <c r="E35" s="36" t="s">
        <v>148</v>
      </c>
      <c r="F35" s="36" t="s">
        <v>149</v>
      </c>
      <c r="G35" s="36" t="s">
        <v>110</v>
      </c>
      <c r="H35" s="36" t="s">
        <v>187</v>
      </c>
      <c r="I35" s="36" t="s">
        <v>188</v>
      </c>
      <c r="M35" s="22">
        <v>2500.0</v>
      </c>
    </row>
    <row r="36" ht="14.25" customHeight="1">
      <c r="B36" s="36" t="s">
        <v>147</v>
      </c>
      <c r="C36" s="37">
        <v>42985.0</v>
      </c>
      <c r="D36" s="36">
        <v>148.0</v>
      </c>
      <c r="E36" s="36" t="s">
        <v>148</v>
      </c>
      <c r="F36" s="36" t="s">
        <v>149</v>
      </c>
      <c r="G36" s="36" t="s">
        <v>110</v>
      </c>
      <c r="H36" s="36" t="s">
        <v>189</v>
      </c>
      <c r="M36" s="22">
        <v>4000.0</v>
      </c>
    </row>
    <row r="37" ht="14.25" customHeight="1">
      <c r="B37" s="36" t="s">
        <v>147</v>
      </c>
      <c r="C37" s="37">
        <v>42985.0</v>
      </c>
      <c r="D37" s="36">
        <v>147.0</v>
      </c>
      <c r="E37" s="36" t="s">
        <v>148</v>
      </c>
      <c r="F37" s="36" t="s">
        <v>149</v>
      </c>
      <c r="G37" s="36" t="s">
        <v>110</v>
      </c>
      <c r="H37" s="36" t="s">
        <v>192</v>
      </c>
      <c r="I37" s="36" t="s">
        <v>193</v>
      </c>
      <c r="J37" s="36" t="s">
        <v>194</v>
      </c>
      <c r="M37" s="22">
        <v>1000.0</v>
      </c>
    </row>
    <row r="38" ht="14.25" customHeight="1">
      <c r="B38" s="36" t="s">
        <v>147</v>
      </c>
      <c r="C38" s="37">
        <v>42986.0</v>
      </c>
      <c r="D38" s="36">
        <v>149.0</v>
      </c>
      <c r="E38" s="36" t="s">
        <v>148</v>
      </c>
      <c r="F38" s="36" t="s">
        <v>149</v>
      </c>
      <c r="G38" s="36" t="s">
        <v>110</v>
      </c>
      <c r="H38" s="36" t="s">
        <v>177</v>
      </c>
      <c r="I38" s="36" t="s">
        <v>178</v>
      </c>
      <c r="J38" s="36" t="s">
        <v>179</v>
      </c>
      <c r="M38" s="22">
        <v>1000.0</v>
      </c>
    </row>
    <row r="39" ht="14.25" customHeight="1">
      <c r="B39" s="36" t="s">
        <v>147</v>
      </c>
      <c r="C39" s="37">
        <v>43001.0</v>
      </c>
      <c r="D39" s="36">
        <v>1252.0</v>
      </c>
      <c r="E39" s="36" t="s">
        <v>148</v>
      </c>
      <c r="F39" s="36" t="s">
        <v>149</v>
      </c>
      <c r="G39" s="36" t="s">
        <v>110</v>
      </c>
      <c r="H39" s="36" t="s">
        <v>177</v>
      </c>
      <c r="I39" s="36" t="s">
        <v>178</v>
      </c>
      <c r="J39" s="36" t="s">
        <v>179</v>
      </c>
      <c r="M39" s="22">
        <v>1500.0</v>
      </c>
    </row>
    <row r="40" ht="14.25" customHeight="1">
      <c r="B40" s="36" t="s">
        <v>147</v>
      </c>
      <c r="C40" s="37">
        <v>43271.0</v>
      </c>
      <c r="D40" s="36" t="s">
        <v>195</v>
      </c>
      <c r="E40" s="36" t="s">
        <v>196</v>
      </c>
      <c r="F40" s="36" t="s">
        <v>148</v>
      </c>
      <c r="G40" s="36" t="s">
        <v>149</v>
      </c>
      <c r="H40" s="36" t="s">
        <v>110</v>
      </c>
      <c r="I40" s="36" t="s">
        <v>177</v>
      </c>
      <c r="J40" s="36" t="s">
        <v>178</v>
      </c>
      <c r="K40" s="36" t="s">
        <v>179</v>
      </c>
      <c r="M40" s="22">
        <v>2503.0</v>
      </c>
    </row>
    <row r="41" ht="14.25" customHeight="1">
      <c r="B41" s="36" t="s">
        <v>147</v>
      </c>
      <c r="C41" s="37">
        <v>43277.0</v>
      </c>
      <c r="D41" s="36" t="s">
        <v>197</v>
      </c>
      <c r="E41" s="36" t="s">
        <v>198</v>
      </c>
      <c r="F41" s="36" t="s">
        <v>148</v>
      </c>
      <c r="G41" s="36" t="s">
        <v>149</v>
      </c>
      <c r="H41" s="36" t="s">
        <v>110</v>
      </c>
      <c r="I41" s="36" t="s">
        <v>199</v>
      </c>
      <c r="J41" s="36" t="s">
        <v>200</v>
      </c>
      <c r="M41" s="36">
        <v>612.5</v>
      </c>
    </row>
    <row r="42" ht="14.25" customHeight="1"/>
    <row r="43" ht="14.25" customHeight="1">
      <c r="L43" s="36" t="s">
        <v>140</v>
      </c>
      <c r="M43" s="22">
        <f>SUM(M4:M41)</f>
        <v>113898.46</v>
      </c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679ab1-67ee-4ade-bf10-305ce58f7b01_Enabled">
    <vt:lpwstr>true</vt:lpwstr>
  </property>
  <property fmtid="{D5CDD505-2E9C-101B-9397-08002B2CF9AE}" pid="3" name="MSIP_Label_8f679ab1-67ee-4ade-bf10-305ce58f7b01_SetDate">
    <vt:lpwstr>2021-08-27T20:24:01Z</vt:lpwstr>
  </property>
  <property fmtid="{D5CDD505-2E9C-101B-9397-08002B2CF9AE}" pid="4" name="MSIP_Label_8f679ab1-67ee-4ade-bf10-305ce58f7b01_Method">
    <vt:lpwstr>Privileged</vt:lpwstr>
  </property>
  <property fmtid="{D5CDD505-2E9C-101B-9397-08002B2CF9AE}" pid="5" name="MSIP_Label_8f679ab1-67ee-4ade-bf10-305ce58f7b01_Name">
    <vt:lpwstr>Public</vt:lpwstr>
  </property>
  <property fmtid="{D5CDD505-2E9C-101B-9397-08002B2CF9AE}" pid="6" name="MSIP_Label_8f679ab1-67ee-4ade-bf10-305ce58f7b01_SiteId">
    <vt:lpwstr>fd799da1-bfc1-4234-a91c-72b3a1cb9e26</vt:lpwstr>
  </property>
  <property fmtid="{D5CDD505-2E9C-101B-9397-08002B2CF9AE}" pid="7" name="MSIP_Label_8f679ab1-67ee-4ade-bf10-305ce58f7b01_ActionId">
    <vt:lpwstr>c1a9ab60-3ccb-4630-8d7b-deb657a4e47a</vt:lpwstr>
  </property>
  <property fmtid="{D5CDD505-2E9C-101B-9397-08002B2CF9AE}" pid="8" name="MSIP_Label_8f679ab1-67ee-4ade-bf10-305ce58f7b01_ContentBits">
    <vt:lpwstr>0</vt:lpwstr>
  </property>
</Properties>
</file>